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8010" activeTab="2"/>
  </bookViews>
  <sheets>
    <sheet name="Mapa de Riesgos" sheetId="1" r:id="rId1"/>
    <sheet name="Mapa de Controles" sheetId="2" r:id="rId2"/>
    <sheet name="Seguimiento" sheetId="3" r:id="rId3"/>
    <sheet name="Metodologia" sheetId="4" r:id="rId4"/>
  </sheets>
  <externalReferences>
    <externalReference r:id="rId5"/>
  </externalReferences>
  <definedNames>
    <definedName name="Externo">'[1]Mapa de riesgo'!$H$102:$H$106</definedName>
    <definedName name="Interno">'[1]Mapa de riesgo'!$H$98:$H$101</definedName>
  </definedNames>
  <calcPr calcId="152511"/>
</workbook>
</file>

<file path=xl/calcChain.xml><?xml version="1.0" encoding="utf-8"?>
<calcChain xmlns="http://schemas.openxmlformats.org/spreadsheetml/2006/main">
  <c r="L18" i="3" l="1"/>
  <c r="L17" i="3"/>
  <c r="L16" i="3"/>
  <c r="I16" i="3"/>
  <c r="H16" i="3"/>
  <c r="G16" i="3"/>
  <c r="F16" i="3"/>
  <c r="E16" i="3"/>
  <c r="D16" i="3"/>
  <c r="C16" i="3"/>
  <c r="B16" i="3"/>
  <c r="A16" i="3"/>
  <c r="L15" i="3"/>
  <c r="L14" i="3"/>
  <c r="L13" i="3"/>
  <c r="I13" i="3"/>
  <c r="H13" i="3"/>
  <c r="G13" i="3"/>
  <c r="F13" i="3"/>
  <c r="E13" i="3"/>
  <c r="D13" i="3"/>
  <c r="C13" i="3"/>
  <c r="B13" i="3"/>
  <c r="A13" i="3"/>
  <c r="L12" i="3"/>
  <c r="L11" i="3"/>
  <c r="L10" i="3"/>
  <c r="I10" i="3"/>
  <c r="H10" i="3"/>
  <c r="G10" i="3"/>
  <c r="F10" i="3"/>
  <c r="E10" i="3"/>
  <c r="D10" i="3"/>
  <c r="C10" i="3"/>
  <c r="B10" i="3"/>
  <c r="A10" i="3"/>
  <c r="A6" i="3"/>
  <c r="D5" i="3"/>
  <c r="A5" i="3"/>
  <c r="O4" i="3"/>
  <c r="T18" i="2"/>
  <c r="R18" i="2"/>
  <c r="P18" i="2"/>
  <c r="N18" i="2"/>
  <c r="L18" i="2"/>
  <c r="U18" i="2" s="1"/>
  <c r="F18" i="2"/>
  <c r="T17" i="2"/>
  <c r="R17" i="2"/>
  <c r="P17" i="2"/>
  <c r="N17" i="2"/>
  <c r="L17" i="2"/>
  <c r="U17" i="2" s="1"/>
  <c r="F17" i="2"/>
  <c r="AG16" i="2"/>
  <c r="AF16" i="2"/>
  <c r="AE16" i="2"/>
  <c r="AB16" i="2"/>
  <c r="Z16" i="2"/>
  <c r="AA16" i="2" s="1"/>
  <c r="W16" i="2"/>
  <c r="Y16" i="2" s="1"/>
  <c r="T16" i="2"/>
  <c r="R16" i="2"/>
  <c r="P16" i="2"/>
  <c r="N16" i="2"/>
  <c r="L16" i="2"/>
  <c r="U16" i="2" s="1"/>
  <c r="V16" i="2" s="1"/>
  <c r="X16" i="2" s="1"/>
  <c r="F16" i="2"/>
  <c r="E16" i="2"/>
  <c r="D16" i="2"/>
  <c r="C16" i="2"/>
  <c r="B16" i="2"/>
  <c r="A16" i="2"/>
  <c r="T15" i="2"/>
  <c r="R15" i="2"/>
  <c r="P15" i="2"/>
  <c r="N15" i="2"/>
  <c r="U15" i="2" s="1"/>
  <c r="L15" i="2"/>
  <c r="F15" i="2"/>
  <c r="T14" i="2"/>
  <c r="R14" i="2"/>
  <c r="P14" i="2"/>
  <c r="N14" i="2"/>
  <c r="U14" i="2" s="1"/>
  <c r="L14" i="2"/>
  <c r="F14" i="2"/>
  <c r="AG13" i="2"/>
  <c r="AF13" i="2"/>
  <c r="AE13" i="2"/>
  <c r="AB13" i="2"/>
  <c r="Z13" i="2"/>
  <c r="AA13" i="2" s="1"/>
  <c r="Y13" i="2"/>
  <c r="W13" i="2"/>
  <c r="T13" i="2"/>
  <c r="R13" i="2"/>
  <c r="P13" i="2"/>
  <c r="N13" i="2"/>
  <c r="U13" i="2" s="1"/>
  <c r="V13" i="2" s="1"/>
  <c r="X13" i="2" s="1"/>
  <c r="L13" i="2"/>
  <c r="F13" i="2"/>
  <c r="E13" i="2"/>
  <c r="D13" i="2"/>
  <c r="C13" i="2"/>
  <c r="B13" i="2"/>
  <c r="A13" i="2"/>
  <c r="T12" i="2"/>
  <c r="R12" i="2"/>
  <c r="P12" i="2"/>
  <c r="N12" i="2"/>
  <c r="L12" i="2"/>
  <c r="U12" i="2" s="1"/>
  <c r="F12" i="2"/>
  <c r="T11" i="2"/>
  <c r="R11" i="2"/>
  <c r="P11" i="2"/>
  <c r="N11" i="2"/>
  <c r="L11" i="2"/>
  <c r="U11" i="2" s="1"/>
  <c r="F11" i="2"/>
  <c r="AG10" i="2"/>
  <c r="AF10" i="2"/>
  <c r="AE10" i="2"/>
  <c r="AB10" i="2"/>
  <c r="Z10" i="2"/>
  <c r="AA10" i="2" s="1"/>
  <c r="W10" i="2"/>
  <c r="Y10" i="2" s="1"/>
  <c r="T10" i="2"/>
  <c r="R10" i="2"/>
  <c r="P10" i="2"/>
  <c r="N10" i="2"/>
  <c r="L10" i="2"/>
  <c r="U10" i="2" s="1"/>
  <c r="V10" i="2" s="1"/>
  <c r="X10" i="2" s="1"/>
  <c r="F10" i="2"/>
  <c r="E10" i="2"/>
  <c r="D10" i="2"/>
  <c r="C10" i="2"/>
  <c r="B10" i="2"/>
  <c r="A10" i="2"/>
  <c r="A6" i="2"/>
  <c r="D5" i="2"/>
  <c r="A5" i="2"/>
  <c r="AG4" i="2"/>
  <c r="W16" i="1"/>
  <c r="X16" i="1" s="1"/>
  <c r="U16" i="1"/>
  <c r="V16" i="1" s="1"/>
  <c r="P16" i="1"/>
  <c r="M16" i="1"/>
  <c r="K16" i="1"/>
  <c r="G16" i="1"/>
  <c r="W13" i="1"/>
  <c r="X13" i="1" s="1"/>
  <c r="U13" i="1"/>
  <c r="V13" i="1" s="1"/>
  <c r="P13" i="1"/>
  <c r="M13" i="1"/>
  <c r="K13" i="1"/>
  <c r="G13" i="1"/>
  <c r="W10" i="1"/>
  <c r="X10" i="1" s="1"/>
  <c r="V10" i="1"/>
  <c r="U10" i="1"/>
  <c r="P10" i="1"/>
  <c r="M10" i="1"/>
  <c r="K10" i="1"/>
  <c r="G10" i="1"/>
  <c r="Y13" i="1" l="1"/>
  <c r="Z13" i="1" s="1"/>
  <c r="Y10" i="1"/>
  <c r="Z10" i="1" s="1"/>
  <c r="Y16" i="1"/>
  <c r="Z16" i="1" s="1"/>
</calcChain>
</file>

<file path=xl/comments1.xml><?xml version="1.0" encoding="utf-8"?>
<comments xmlns="http://schemas.openxmlformats.org/spreadsheetml/2006/main">
  <authors>
    <author>Autor</author>
  </authors>
  <commentList>
    <comment ref="M5" authorId="0" shapeId="0">
      <text>
        <r>
          <rPr>
            <sz val="10"/>
            <color indexed="81"/>
            <rFont val="Arial"/>
            <family val="2"/>
          </rPr>
          <t>Establezca quien es el responsable del Proceso.</t>
        </r>
      </text>
    </comment>
    <comment ref="B7" authorId="0" shapeId="0">
      <text>
        <r>
          <rPr>
            <sz val="10"/>
            <color indexed="81"/>
            <rFont val="Arial"/>
            <family val="2"/>
          </rPr>
          <t>El contexto estratégico es la base para la identificación del riesgo, dado que de su análisis suministrará la información sobre las CAUSAS del riesgo.</t>
        </r>
      </text>
    </comment>
    <comment ref="F7" authorId="0" shapeId="0">
      <text>
        <r>
          <rPr>
            <sz val="10"/>
            <color indexed="81"/>
            <rFont val="Arial"/>
            <family val="2"/>
          </rPr>
          <t>Elemento de Control, que posibilita conocer los eventos potenciales, estén o no bajo el control de la Entidad Pública, que ponen en riesgo el logro de su Misión, estableciendo los agentes generadores, las causas y los efectos de su ocurrencia.</t>
        </r>
      </text>
    </comment>
    <comment ref="J7" authorId="0" shapeId="0">
      <text>
        <r>
          <rPr>
            <sz val="10"/>
            <color indexed="81"/>
            <rFont val="Arial"/>
            <family val="2"/>
          </rPr>
          <t>Elemento de Control, que permite establecer la probabilidad de ocurrencia de los eventos positivos y/o negativos y el impacto de sus consecuencias, calificándolos y evaluándolos a fin de determinar la capacidad de la entidad pública para su aceptación y manejo.</t>
        </r>
      </text>
    </comment>
    <comment ref="B8" authorId="0" shapeId="0">
      <text>
        <r>
          <rPr>
            <sz val="10"/>
            <color indexed="81"/>
            <rFont val="Arial"/>
            <family val="2"/>
          </rPr>
          <t>Son las condiciones internas y del entorno, que pueden generar eventos que originan oportunidades o afectan negativamente el cumplimiento de la misión y objetivos de una institución.</t>
        </r>
      </text>
    </comment>
    <comment ref="J8" authorId="0" shapeId="0">
      <text>
        <r>
          <rPr>
            <sz val="9"/>
            <color indexed="81"/>
            <rFont val="Tahoma"/>
            <family val="2"/>
          </rPr>
          <t>Busca establecer la probabilidad de ocurrencia del mismo y sus consecuencias.</t>
        </r>
      </text>
    </comment>
    <comment ref="N8" authorId="0" shapeId="0">
      <text>
        <r>
          <rPr>
            <sz val="10"/>
            <color indexed="81"/>
            <rFont val="Arial"/>
            <family val="2"/>
          </rPr>
          <t>En la casilla Categoría se representan los impactos de mayor ocurrencia en las entidades del Estado, no obstante cada entidad puede incluir otros tipos de impacto según su particularidad.</t>
        </r>
      </text>
    </comment>
    <comment ref="P8" authorId="0" shapeId="0">
      <text>
        <r>
          <rPr>
            <sz val="10"/>
            <color indexed="81"/>
            <rFont val="Arial"/>
            <family val="2"/>
          </rPr>
          <t>Permite comparar los resultados de la calificación del riesgo, con los criterios definidos para establecer el grado de exposición de la entidad al mismo.</t>
        </r>
      </text>
    </comment>
    <comment ref="U8" authorId="0" shapeId="0">
      <text>
        <r>
          <rPr>
            <sz val="10"/>
            <color indexed="81"/>
            <rFont val="Arial"/>
            <family val="2"/>
          </rPr>
          <t>Deben valorarse los controles en  el mapa de controles y desde allí se alimentara estos items en estas celdas.</t>
        </r>
        <r>
          <rPr>
            <sz val="9"/>
            <color indexed="81"/>
            <rFont val="Tahoma"/>
            <family val="2"/>
          </rPr>
          <t xml:space="preserve">
</t>
        </r>
      </text>
    </comment>
    <comment ref="Z8" authorId="0" shapeId="0">
      <text>
        <r>
          <rPr>
            <sz val="10"/>
            <color indexed="81"/>
            <rFont val="Arial"/>
            <family val="2"/>
          </rPr>
          <t>Involucra la selección de una o más opciones para modificar los riesgos y la implementación de tales acciones.</t>
        </r>
      </text>
    </comment>
    <comment ref="AB8" authorId="0" shapeId="0">
      <text>
        <r>
          <rPr>
            <sz val="10"/>
            <color indexed="81"/>
            <rFont val="Arial"/>
            <family val="2"/>
          </rPr>
          <t>Ingrese dd/mm/aaaa</t>
        </r>
      </text>
    </comment>
    <comment ref="AC8" authorId="0" shapeId="0">
      <text>
        <r>
          <rPr>
            <sz val="10"/>
            <color indexed="81"/>
            <rFont val="Arial"/>
            <family val="2"/>
          </rPr>
          <t>Establezca quien es el responsable que lidera la acción</t>
        </r>
        <r>
          <rPr>
            <sz val="9"/>
            <color indexed="81"/>
            <rFont val="Tahoma"/>
            <family val="2"/>
          </rPr>
          <t>.</t>
        </r>
      </text>
    </comment>
    <comment ref="C9" authorId="0" shapeId="0">
      <text>
        <r>
          <rPr>
            <sz val="10"/>
            <color indexed="81"/>
            <rFont val="Arial"/>
            <family val="2"/>
          </rPr>
          <t xml:space="preserve">Son los medios, las circunstancias y agentes generadores de riesgo. Ejemplo: </t>
        </r>
        <r>
          <rPr>
            <u/>
            <sz val="10"/>
            <color indexed="81"/>
            <rFont val="Arial"/>
            <family val="2"/>
          </rPr>
          <t>Tecnología</t>
        </r>
        <r>
          <rPr>
            <sz val="10"/>
            <color indexed="81"/>
            <rFont val="Arial"/>
            <family val="2"/>
          </rPr>
          <t xml:space="preserve"> (Equipos insuficientes y algunos obsoletos),  </t>
        </r>
        <r>
          <rPr>
            <u/>
            <sz val="10"/>
            <color indexed="81"/>
            <rFont val="Arial"/>
            <family val="2"/>
          </rPr>
          <t>Personal</t>
        </r>
        <r>
          <rPr>
            <sz val="10"/>
            <color indexed="81"/>
            <rFont val="Arial"/>
            <family val="2"/>
          </rPr>
          <t xml:space="preserve"> (Resistencia al cambio. Desmotivación).</t>
        </r>
      </text>
    </comment>
    <comment ref="E9" authorId="0" shapeId="0">
      <text>
        <r>
          <rPr>
            <sz val="9"/>
            <color indexed="81"/>
            <rFont val="Tahoma"/>
            <family val="2"/>
          </rPr>
          <t xml:space="preserve">Son los medios, las circunstancias y agentes generadores de riesgo. Ejemplo: </t>
        </r>
        <r>
          <rPr>
            <u/>
            <sz val="9"/>
            <color indexed="81"/>
            <rFont val="Tahoma"/>
            <family val="2"/>
          </rPr>
          <t>Políticos</t>
        </r>
        <r>
          <rPr>
            <sz val="9"/>
            <color indexed="81"/>
            <rFont val="Tahoma"/>
            <family val="2"/>
          </rPr>
          <t xml:space="preserve"> (Cambios en la legislación),  </t>
        </r>
        <r>
          <rPr>
            <u/>
            <sz val="9"/>
            <color indexed="81"/>
            <rFont val="Tahoma"/>
            <family val="2"/>
          </rPr>
          <t>Sociales</t>
        </r>
        <r>
          <rPr>
            <sz val="9"/>
            <color indexed="81"/>
            <rFont val="Tahoma"/>
            <family val="2"/>
          </rPr>
          <t xml:space="preserve"> (Incremento en el número de solicitudes por alta demanda de usuarios, desbordando la
capacidad instalada).</t>
        </r>
      </text>
    </comment>
    <comment ref="F9" authorId="0" shapeId="0">
      <text>
        <r>
          <rPr>
            <sz val="10"/>
            <color indexed="81"/>
            <rFont val="Arial"/>
            <family val="2"/>
          </rPr>
          <t>Entre las clases de riesgos que pueden presentarse están:
Riesgo Estratégico
Riesgos de Imagen
Riesgos Operativos
Riesgos Financieros
Riesgos de Cumplimiento
Riesgos de Tecnología
Riesgos de Corrupción</t>
        </r>
      </text>
    </comment>
    <comment ref="G9" authorId="0" shapeId="0">
      <text>
        <r>
          <rPr>
            <sz val="10"/>
            <color indexed="81"/>
            <rFont val="Arial"/>
            <family val="2"/>
          </rPr>
          <t>Son los medios, las circunstancias y agentes generadores de riesgo. Pueden ser internas y externas.</t>
        </r>
      </text>
    </comment>
    <comment ref="H9" authorId="0" shapeId="0">
      <text>
        <r>
          <rPr>
            <sz val="10"/>
            <color indexed="81"/>
            <rFont val="Arial"/>
            <family val="2"/>
          </rPr>
          <t>Se refiere a las características generales o las formas en que se observa o manifiesta el riesgo identificado.</t>
        </r>
      </text>
    </comment>
    <comment ref="I9" authorId="0" shapeId="0">
      <text>
        <r>
          <rPr>
            <sz val="10"/>
            <color indexed="81"/>
            <rFont val="Arial"/>
            <family val="2"/>
          </rPr>
          <t>Constituyen las consecuencias de la ocurrencia del riesgo sobre los objetivos de la entidad.</t>
        </r>
      </text>
    </comment>
    <comment ref="J9" authorId="0" shapeId="0">
      <text>
        <r>
          <rPr>
            <sz val="10"/>
            <color indexed="81"/>
            <rFont val="Arial"/>
            <family val="2"/>
          </rPr>
          <t>Posibilidad de ocurrencia del riesgo.</t>
        </r>
      </text>
    </comment>
    <comment ref="L9" authorId="0" shapeId="0">
      <text>
        <r>
          <rPr>
            <sz val="10"/>
            <color indexed="81"/>
            <rFont val="Arial"/>
            <family val="2"/>
          </rPr>
          <t>Consecuencias que puede ocasionar a la organización la materialización del riesgo</t>
        </r>
        <r>
          <rPr>
            <sz val="9"/>
            <color indexed="81"/>
            <rFont val="Tahoma"/>
            <family val="2"/>
          </rPr>
          <t>.</t>
        </r>
      </text>
    </comment>
    <comment ref="O9" authorId="0" shapeId="0">
      <text>
        <r>
          <rPr>
            <sz val="10"/>
            <color indexed="81"/>
            <rFont val="Arial"/>
            <family val="2"/>
          </rPr>
          <t>Debe seleccionar la casilla Categoría primero para que se le despliegue el menú de selección.</t>
        </r>
      </text>
    </comment>
  </commentList>
</comments>
</file>

<file path=xl/comments2.xml><?xml version="1.0" encoding="utf-8"?>
<comments xmlns="http://schemas.openxmlformats.org/spreadsheetml/2006/main">
  <authors>
    <author>Autor</author>
  </authors>
  <commentList>
    <comment ref="AB7" authorId="0" shapeId="0">
      <text>
        <r>
          <rPr>
            <sz val="10"/>
            <color indexed="81"/>
            <rFont val="Arial"/>
            <family val="2"/>
          </rPr>
          <t>Defina el tratamiento que se le dara al riesgo.</t>
        </r>
      </text>
    </comment>
    <comment ref="AD7" authorId="0" shapeId="0">
      <text>
        <r>
          <rPr>
            <sz val="10"/>
            <color indexed="81"/>
            <rFont val="Arial"/>
            <family val="2"/>
          </rPr>
          <t>Determine los intervalos en los cuales aplica el control.</t>
        </r>
      </text>
    </comment>
    <comment ref="J8" authorId="0" shapeId="0">
      <text>
        <r>
          <rPr>
            <sz val="10"/>
            <color indexed="81"/>
            <rFont val="Arial"/>
            <family val="2"/>
          </rPr>
          <t>De acuerdo al analisís del riesgo, seleccione la probabilidad e impacto, lo que quiere controlar.</t>
        </r>
      </text>
    </comment>
  </commentList>
</comments>
</file>

<file path=xl/comments3.xml><?xml version="1.0" encoding="utf-8"?>
<comments xmlns="http://schemas.openxmlformats.org/spreadsheetml/2006/main">
  <authors>
    <author>Autor</author>
  </authors>
  <commentList>
    <comment ref="O5" authorId="0" shapeId="0">
      <text>
        <r>
          <rPr>
            <sz val="10"/>
            <color indexed="81"/>
            <rFont val="Arial"/>
            <family val="2"/>
          </rPr>
          <t>Ingrese dd/mm/aaaa</t>
        </r>
      </text>
    </comment>
    <comment ref="O7" authorId="0" shapeId="0">
      <text>
        <r>
          <rPr>
            <sz val="10"/>
            <color indexed="81"/>
            <rFont val="Tahoma"/>
            <family val="2"/>
          </rPr>
          <t>Evalué luego del seguimiento el riesgo</t>
        </r>
      </text>
    </comment>
    <comment ref="K9" authorId="0" shapeId="0">
      <text>
        <r>
          <rPr>
            <sz val="10"/>
            <color indexed="81"/>
            <rFont val="Tahoma"/>
            <family val="2"/>
          </rPr>
          <t>Describa brevemente el comportamiento del indicador</t>
        </r>
      </text>
    </comment>
    <comment ref="M9" authorId="0" shapeId="0">
      <text>
        <r>
          <rPr>
            <sz val="10"/>
            <color indexed="81"/>
            <rFont val="Tahoma"/>
            <family val="2"/>
          </rPr>
          <t>Describa brevemente los problemas o limitantes tenidos al momento de aplicar el control establecido</t>
        </r>
      </text>
    </comment>
  </commentList>
</comments>
</file>

<file path=xl/sharedStrings.xml><?xml version="1.0" encoding="utf-8"?>
<sst xmlns="http://schemas.openxmlformats.org/spreadsheetml/2006/main" count="313" uniqueCount="200">
  <si>
    <t>SISTEMA DE GESTIÓN DE CALIDAD</t>
  </si>
  <si>
    <t>Código</t>
  </si>
  <si>
    <t xml:space="preserve">Fecha </t>
  </si>
  <si>
    <t>MAPA DE RIESGOS</t>
  </si>
  <si>
    <t xml:space="preserve">Versión </t>
  </si>
  <si>
    <t xml:space="preserve">Página </t>
  </si>
  <si>
    <t>PROCESO:</t>
  </si>
  <si>
    <t>GESTION ESTRATEGICA</t>
  </si>
  <si>
    <t xml:space="preserve">LIDER: </t>
  </si>
  <si>
    <t>OBJETIVO DEL PROCESO:</t>
  </si>
  <si>
    <t>No</t>
  </si>
  <si>
    <t>CONTEXTO ESTRATÉGICO</t>
  </si>
  <si>
    <t>IDENTIFICACIÓN</t>
  </si>
  <si>
    <t>ANÁLISIS DEL RIESGO</t>
  </si>
  <si>
    <t>VALORACIÓN DEL RIESGO</t>
  </si>
  <si>
    <t>MANEJO</t>
  </si>
  <si>
    <t>FACTOR</t>
  </si>
  <si>
    <t>ANÁLISIS</t>
  </si>
  <si>
    <t>TIPO DE IMPACTO</t>
  </si>
  <si>
    <t>EVALUACIÓN (Zona de Riesgo)</t>
  </si>
  <si>
    <t>VALORACION DE CONTROLES</t>
  </si>
  <si>
    <t>ANÁLISIS DE CONTROLES</t>
  </si>
  <si>
    <t>NUEVA EVALUACION DE RIESGOS
(Zona de riesgo)</t>
  </si>
  <si>
    <t>TRATAMIENTO DEL RIESGO</t>
  </si>
  <si>
    <t>ACCIÓN A IMPLEMENTAR</t>
  </si>
  <si>
    <t>FECHA IMPLEMENTACIÓN</t>
  </si>
  <si>
    <t>RESPONSABLE</t>
  </si>
  <si>
    <t>INDICADOR DE RIESGO</t>
  </si>
  <si>
    <t xml:space="preserve">Interno </t>
  </si>
  <si>
    <t>Debido a..</t>
  </si>
  <si>
    <t xml:space="preserve">Externo </t>
  </si>
  <si>
    <t>CLASE</t>
  </si>
  <si>
    <t>CAUSAS 
(Debido a…)</t>
  </si>
  <si>
    <t>RIESGO (Evento)
(Puede suceder …)</t>
  </si>
  <si>
    <t>EFECTO
(Lo que podría ocasionar…)</t>
  </si>
  <si>
    <t>PROBABILIDAD   (1-5)</t>
  </si>
  <si>
    <t>IMPACTO (1-5)</t>
  </si>
  <si>
    <t>CATEGORIA</t>
  </si>
  <si>
    <t>SUBCATEGORIA</t>
  </si>
  <si>
    <t>Tipo de control</t>
  </si>
  <si>
    <t>CONTROL EXISTENTE
(Máximo 3 controles)</t>
  </si>
  <si>
    <t>Procesos</t>
  </si>
  <si>
    <t xml:space="preserve">Informacion incompleta o insuficiente, </t>
  </si>
  <si>
    <t>De Cumplimiento</t>
  </si>
  <si>
    <t>Error en la formulación y seguimiento de Planes Operativos</t>
  </si>
  <si>
    <t>No logro de los objetivos institucionales, no logro de la mision y vision institucional</t>
  </si>
  <si>
    <t>Posible</t>
  </si>
  <si>
    <t>Catastrófico</t>
  </si>
  <si>
    <t>Operativo</t>
  </si>
  <si>
    <t>Cambios en los procedimientos</t>
  </si>
  <si>
    <t>Preventivo</t>
  </si>
  <si>
    <t>Seguimiento y analisis de indicadores</t>
  </si>
  <si>
    <t>Documentacion y socializacion y aplicacion  de procedimientos del proceso, desarrollar el plan de desarrollo institucional  manual de funciones y actividades definido, aplicación de controles, gestion de oportunidades de mejora detectadas en auditorias internas y externas</t>
  </si>
  <si>
    <t>01/10/2015</t>
  </si>
  <si>
    <t>Gerente Asesor de planeacion</t>
  </si>
  <si>
    <t>Porcentaje de adherencia a procedimientos, porcentaje de cumplimiento de acciones de mejora resultado de auditorias internas y externas</t>
  </si>
  <si>
    <t>Falla en la formulación y seguimiento  de Proyectos</t>
  </si>
  <si>
    <t>No logro de los ingresos proveniente de los proyectos, falta de crecimiento y mejoramiento de la institución</t>
  </si>
  <si>
    <t>Mayor</t>
  </si>
  <si>
    <t>Cambios en la interacción de los procesos</t>
  </si>
  <si>
    <t xml:space="preserve">Informacion incompleta o insuficiente,  </t>
  </si>
  <si>
    <t>Errores en la Gestión Integral de la Información</t>
  </si>
  <si>
    <t>Errores en la toma de decisiones, inoportunidad de la informacion, incumplimiento de obligaciones con los entes de control</t>
  </si>
  <si>
    <t>MAPA DE CONTROLES</t>
  </si>
  <si>
    <t>No.</t>
  </si>
  <si>
    <t>IDENTIFICACIÓN DEL RIESGO</t>
  </si>
  <si>
    <t>PUNTAJE VALORACIÓN</t>
  </si>
  <si>
    <t>CONTROL DE LA PROBABILIDAD</t>
  </si>
  <si>
    <t>CONTROL DEL 
IMPAC TO</t>
  </si>
  <si>
    <t>NUEVA EVALUACIÓN PROBABILIDAD</t>
  </si>
  <si>
    <t>NUEVA EVALUACIÓN IMPAC TO</t>
  </si>
  <si>
    <t>PLAN DE MITIGACIÓN</t>
  </si>
  <si>
    <t xml:space="preserve">PERIODICIDAD DEL CONTROL </t>
  </si>
  <si>
    <t>RESPONSABLE (S) EN EL PROCESO</t>
  </si>
  <si>
    <t>CONTROL PROPUESTO 
(Máximo 3 controles)</t>
  </si>
  <si>
    <t xml:space="preserve">DESCRIPCIÓN DEL CONTROL </t>
  </si>
  <si>
    <t>Que afecta el control?</t>
  </si>
  <si>
    <t>HERRAMIENTAS PARA EJERCER EL CONTROL</t>
  </si>
  <si>
    <t>SEGUIMIENTO AL CONTROL</t>
  </si>
  <si>
    <t>Posee una herramienta para ejercer el control?</t>
  </si>
  <si>
    <t>Existen manuales o procedimientos para el manejo de la herramienta?</t>
  </si>
  <si>
    <t>En el tiempo que lleva la herramienta ha demostrado ser efectiva?</t>
  </si>
  <si>
    <t>Están definidos los responsables?</t>
  </si>
  <si>
    <t>La frecuencia de
ejecución del control y seguimiento es adecuado?</t>
  </si>
  <si>
    <t>se realiza seguimiento de acuerdo a la periocidad contemplada</t>
  </si>
  <si>
    <t>Probabilidad</t>
  </si>
  <si>
    <t>SI</t>
  </si>
  <si>
    <t>Trimestral</t>
  </si>
  <si>
    <t>NO</t>
  </si>
  <si>
    <t>SEGUIMIENTO AL MAPA DE RIESGOS</t>
  </si>
  <si>
    <t xml:space="preserve">Responsable del Seguimiento: </t>
  </si>
  <si>
    <t>FECHA DE SEGUIMIENTO</t>
  </si>
  <si>
    <t>INDICADOR DEL RIESGO</t>
  </si>
  <si>
    <t>CONTROLES</t>
  </si>
  <si>
    <t>SITUACIÓN DEL RIESGO LUEGO DE SEGUIMIENTO</t>
  </si>
  <si>
    <t>CAUSA 
(Debido a…)</t>
  </si>
  <si>
    <t>Control</t>
  </si>
  <si>
    <t>Dificultades en la aplicación del control</t>
  </si>
  <si>
    <t>NINGUNA</t>
  </si>
  <si>
    <t>RIESGO CONTROLADO</t>
  </si>
  <si>
    <t>NO SE CUENTA CON UN  SISTEMA ACTUALMENTE</t>
  </si>
  <si>
    <t>REQUIERE NUEVA ACCIÓN</t>
  </si>
  <si>
    <t>SE DEBE DOCUMENTAR EL PROCESO ,SOCIALIZARLO Y EVALUARLO</t>
  </si>
  <si>
    <t xml:space="preserve">DESCRIPCIÓN METODOLOGÍA ADMINISTRACIÓN DE RIESGOS </t>
  </si>
  <si>
    <t>Versión</t>
  </si>
  <si>
    <t>Fecha:</t>
  </si>
  <si>
    <t>Código:</t>
  </si>
  <si>
    <t>1 de 1</t>
  </si>
  <si>
    <t>Identificación del Riesgo</t>
  </si>
  <si>
    <t>Son las condiciones internas y del entorno, que pueden generar eventos que originan oportunidades o afectan negativamente el cumplimiento de la misión y objetivos de una institución.</t>
  </si>
  <si>
    <t>1.  Identificar las actividades críticas relacionadas con el desarrollo del proceso.</t>
  </si>
  <si>
    <t>Las situaciones del entorno o externas pueden ser de carácter social, cultural, económico, tecnológico, político y legal, bien se internacional, nacional o regional según sea el caso de análisis.</t>
  </si>
  <si>
    <t>2.  Identificar los riesgos asociados a cada actividad.</t>
  </si>
  <si>
    <t>3.  Descripción de cada riesgo.</t>
  </si>
  <si>
    <t>Las situaciones internas están relacionadas con la estructura, cultura organizacional, el modelo de operación, el cumplimiento de los planes y programas, los sistemas de información, los procesos y procedimientos y los recursos humanos y económicos con los que cuenta una entidad.</t>
  </si>
  <si>
    <t>4.  Definición de sus causas y consecuencias potenciales.</t>
  </si>
  <si>
    <t>Análisis del Riesgo</t>
  </si>
  <si>
    <t>Determinar la probabilidad del riesgo</t>
  </si>
  <si>
    <t>Evaluar la zona en la que se ubica el riesgo</t>
  </si>
  <si>
    <r>
      <t>5.  Casi Seguro</t>
    </r>
    <r>
      <rPr>
        <sz val="10"/>
        <rFont val="Arial"/>
        <family val="2"/>
      </rPr>
      <t>: Se espera que el evento ocurra en la mayoría de las circunstancias</t>
    </r>
  </si>
  <si>
    <t>PROBABILIDAD</t>
  </si>
  <si>
    <t>IMPACTO</t>
  </si>
  <si>
    <r>
      <t>4.  Probable</t>
    </r>
    <r>
      <rPr>
        <sz val="10"/>
        <rFont val="Arial"/>
        <family val="2"/>
      </rPr>
      <t>:  El evento probablemente ocurrirá en la mayoría de las circunstancias</t>
    </r>
  </si>
  <si>
    <t>Insignificante (1)</t>
  </si>
  <si>
    <t>Menor (2)</t>
  </si>
  <si>
    <t>Moderado (3)</t>
  </si>
  <si>
    <t>Mayor (4)</t>
  </si>
  <si>
    <t>Catastrofico (5)</t>
  </si>
  <si>
    <r>
      <t>3. Posible</t>
    </r>
    <r>
      <rPr>
        <sz val="10"/>
        <rFont val="Arial"/>
        <family val="2"/>
      </rPr>
      <t>:  El evento podría ocurrir en algún momento</t>
    </r>
  </si>
  <si>
    <t>Raro (1)</t>
  </si>
  <si>
    <t>B</t>
  </si>
  <si>
    <t>M</t>
  </si>
  <si>
    <t>A</t>
  </si>
  <si>
    <r>
      <t>2. Improbable</t>
    </r>
    <r>
      <rPr>
        <sz val="10"/>
        <rFont val="Arial"/>
        <family val="2"/>
      </rPr>
      <t>: El evento puede ocurrir en algún momento</t>
    </r>
  </si>
  <si>
    <t>Improbable (2)</t>
  </si>
  <si>
    <t>E</t>
  </si>
  <si>
    <r>
      <t>1. Raro</t>
    </r>
    <r>
      <rPr>
        <sz val="10"/>
        <rFont val="Arial"/>
        <family val="2"/>
      </rPr>
      <t>:  El evento puede ocurrir solo en circunstancias excepcionales</t>
    </r>
  </si>
  <si>
    <t>Posible (3)</t>
  </si>
  <si>
    <t>Probable (4)</t>
  </si>
  <si>
    <t>Determinar el impacto del riesgo</t>
  </si>
  <si>
    <t>Casi Seguro (5)</t>
  </si>
  <si>
    <r>
      <t xml:space="preserve">5. Catastrofico: </t>
    </r>
    <r>
      <rPr>
        <sz val="10"/>
        <rFont val="Arial"/>
        <family val="2"/>
      </rPr>
      <t xml:space="preserve"> Si el hecho llegara a presentarse tendría altas consecuencias sobre la entidad</t>
    </r>
  </si>
  <si>
    <r>
      <t>4. Mayor:</t>
    </r>
    <r>
      <rPr>
        <sz val="10"/>
        <rFont val="Arial"/>
        <family val="2"/>
      </rPr>
      <t xml:space="preserve"> Si el hecho llegara a presentarse tendría altas consecuencias sobre la entidad</t>
    </r>
  </si>
  <si>
    <t>ZONA RIESGO EXTREMA</t>
  </si>
  <si>
    <r>
      <t xml:space="preserve">3. Moderado: </t>
    </r>
    <r>
      <rPr>
        <sz val="10"/>
        <rFont val="Arial"/>
        <family val="2"/>
      </rPr>
      <t>Si el hecho llegara a presentarse, tendría medianas consecuencias sobre la entidad</t>
    </r>
  </si>
  <si>
    <t>ZONA RIESGO ALTA</t>
  </si>
  <si>
    <r>
      <t xml:space="preserve">2. Menor: </t>
    </r>
    <r>
      <rPr>
        <sz val="10"/>
        <rFont val="Arial"/>
        <family val="2"/>
      </rPr>
      <t>Si el hecho llegara a presentarse, tendría bajo impacto o efecto sobre la entidad</t>
    </r>
  </si>
  <si>
    <t>ZONA RIESGO MODERADA</t>
  </si>
  <si>
    <r>
      <t xml:space="preserve">1. Insignificante: </t>
    </r>
    <r>
      <rPr>
        <sz val="10"/>
        <rFont val="Arial"/>
        <family val="2"/>
      </rPr>
      <t>Si el hecho llegara a presentarse tendría consecuencias o efectos mínimos sobre la entidad</t>
    </r>
  </si>
  <si>
    <t>ZONA RIESGO BAJA</t>
  </si>
  <si>
    <t>Valoración
del Riesgo</t>
  </si>
  <si>
    <t>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los cuales permiten obtener información para efectos de tomar decisiones.</t>
  </si>
  <si>
    <t>Una vez evaluados los riesgos, se valoran los controles existentes bajos los siguientes criterios:</t>
  </si>
  <si>
    <t>CRITERIO</t>
  </si>
  <si>
    <t>Los controles existen?</t>
  </si>
  <si>
    <t>Están documentados?</t>
  </si>
  <si>
    <t>son efectivos?</t>
  </si>
  <si>
    <t>El procedimiento para la valoración del riesgo parte de la evaluación de los controles existentes, lo cual implica:</t>
  </si>
  <si>
    <t>Se han definido los responsables de su ejecución y seguimiento?</t>
  </si>
  <si>
    <t>La frecuencia de ejecución y seguimiento es adecuada?</t>
  </si>
  <si>
    <t>a. Describirlos (estableciendo si son preventivos o correctivos).</t>
  </si>
  <si>
    <t>Con el puntaje obtenido de esta valoración se determina si se modifica o no la zona de riesgo.</t>
  </si>
  <si>
    <t>b. Revisarlos para determinar si los controles están documentados, si se están aplicando en la actualidad y si han sido efectivos para minimizar el riesgo.</t>
  </si>
  <si>
    <t>RANGOS DE CALIFICACIÓN DE LOS CONTROLES</t>
  </si>
  <si>
    <t>DEPENDIENDO SI EL CONTROL AFECTA PROBABILIDAD O IMPACTO DESPLAZA EN LA MATRIZ DE CALIFICACIÓN, EVALUACIÓN Y RESPUESTA A LOS RIESGOS</t>
  </si>
  <si>
    <t>c. Es importante que la valoración de los controles incluya un análisis de tipo cuantitativo, que permita saber con exactitud cuántas posiciones dentro de la Matriz de Calificación, Evaluación y Respuesta a los Riesgos es posible desplazarse, a fin de bajar el nivel de riesgo al que está expuesto el proceso analizado.</t>
  </si>
  <si>
    <t>CUADRANTES A DISMINUIR EN LA PROBABILIDAD</t>
  </si>
  <si>
    <t>CUADRANTES A DISMINUIR EN EL IMPACTO</t>
  </si>
  <si>
    <t xml:space="preserve">Entre 0-50  </t>
  </si>
  <si>
    <t xml:space="preserve">Entre 51-75 </t>
  </si>
  <si>
    <t>Entre 76-100</t>
  </si>
  <si>
    <t>Manejo del Riesgo</t>
  </si>
  <si>
    <t>Definición de Tratamiento</t>
  </si>
  <si>
    <t>Seguimiento al Mapa de riesgos</t>
  </si>
  <si>
    <t>Luego de valorar los controles, se definen las opciones de manejo del riesgo:</t>
  </si>
  <si>
    <t>EVALUACION DE RIESGOS</t>
  </si>
  <si>
    <t>OPCIÓN DE TRATAMIENTO</t>
  </si>
  <si>
    <t>ACCIONES A TOMAR</t>
  </si>
  <si>
    <t>Se hará a traves del formato "seguimiento", y podrá ser realizada a través de procesos de autoevaluación, auditorias de calidad, evaluación de la Oficina de Control y auditorias externas por parte de organismo certificadores, entes de control u otro que lo requiera.</t>
  </si>
  <si>
    <t>Evitar el riesgo</t>
  </si>
  <si>
    <t xml:space="preserve">Se deberá implementar inmediatamente las acciones preventivas que conlleven a evitar el riesgo. </t>
  </si>
  <si>
    <t>Reducir el riesgo</t>
  </si>
  <si>
    <t xml:space="preserve">Se deberá implementar inmediatamente las acciones preventivas que conlleven a reducir el riesgo. </t>
  </si>
  <si>
    <t>Se realiza seguimiento a las acciones definidas, analizando las evidencias que demuestren la puesta en marcha de las acciones previstas.</t>
  </si>
  <si>
    <t>Compartir o transferir el riesgo</t>
  </si>
  <si>
    <t xml:space="preserve">Se deberá implementar inmediatamente las acciones preventivas que conlleven a compartir o transferir el riesgo. </t>
  </si>
  <si>
    <t>Todas las acciones contempladas dentro del mapa, unido a la información reportada por los indicadores, suministrará la información requerida para el seguimiento respectivo a los mapas.</t>
  </si>
  <si>
    <t>Asumir el riesgo</t>
  </si>
  <si>
    <t xml:space="preserve">Se deberá implementar inmediatamente las acciones preventivas que conlleven a asumir el riesgo. </t>
  </si>
  <si>
    <t>Evitar: Acciones preventivas para evitar su materialización</t>
  </si>
  <si>
    <t>Reducir: Medidas para disminuir la probabilidad y el impacto del riesgo</t>
  </si>
  <si>
    <t>Compartir o transferir: Trasladar las posibles pérdidas a otras organizaciones</t>
  </si>
  <si>
    <t>Asumir: Aceptar riesgo residual y definir planes de contingencia para su manejo</t>
  </si>
  <si>
    <t>EMPRESA SOCIAL DEL ESTADO BARRANCABERMEJA</t>
  </si>
  <si>
    <t>GERENCIA</t>
  </si>
  <si>
    <t>Liderar la gestión institucional, con base en los Objetivos Estrategicos para lograr el Crecimiento, la Rentabilidad Organizacional y la Calidad en los servicios prestados con un enfoque de mejoramiento continuo de los Sistemas de Gestión de la Organizacion.</t>
  </si>
  <si>
    <t>PATRICIA RIOS</t>
  </si>
  <si>
    <t>GE-FR 004</t>
  </si>
  <si>
    <t>GE-FR 005</t>
  </si>
  <si>
    <t>GE-FR 007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</si>
</sst>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7" x14ac:knownFonts="1">
    <font>
      <sz val="11"/>
      <color theme="1"/>
      <name val="Calibri"/>
      <family val="2"/>
      <scheme val="minor"/>
    </font>
    <font>
      <sz val="11"/>
      <color theme="1"/>
      <name val="Calibri"/>
      <family val="2"/>
      <scheme val="minor"/>
    </font>
    <font>
      <b/>
      <sz val="9"/>
      <name val="Arial"/>
      <family val="2"/>
    </font>
    <font>
      <b/>
      <sz val="13"/>
      <name val="Arial"/>
      <family val="2"/>
    </font>
    <font>
      <b/>
      <sz val="10"/>
      <name val="Arial"/>
      <family val="2"/>
    </font>
    <font>
      <sz val="12"/>
      <name val="Arial"/>
      <family val="2"/>
    </font>
    <font>
      <sz val="10"/>
      <name val="Arial"/>
      <family val="2"/>
    </font>
    <font>
      <sz val="13"/>
      <color theme="1"/>
      <name val="Arial"/>
      <family val="2"/>
    </font>
    <font>
      <sz val="10"/>
      <color indexed="81"/>
      <name val="Arial"/>
      <family val="2"/>
    </font>
    <font>
      <sz val="9"/>
      <color indexed="81"/>
      <name val="Tahoma"/>
      <family val="2"/>
    </font>
    <font>
      <u/>
      <sz val="10"/>
      <color indexed="81"/>
      <name val="Arial"/>
      <family val="2"/>
    </font>
    <font>
      <u/>
      <sz val="9"/>
      <color indexed="81"/>
      <name val="Tahoma"/>
      <family val="2"/>
    </font>
    <font>
      <sz val="13"/>
      <name val="Arial"/>
      <family val="2"/>
    </font>
    <font>
      <sz val="9"/>
      <name val="Arial"/>
      <family val="2"/>
    </font>
    <font>
      <b/>
      <sz val="8"/>
      <name val="Arial"/>
      <family val="2"/>
    </font>
    <font>
      <sz val="8"/>
      <name val="Arial"/>
      <family val="2"/>
    </font>
    <font>
      <sz val="10"/>
      <color indexed="81"/>
      <name val="Tahoma"/>
      <family val="2"/>
    </font>
    <font>
      <b/>
      <sz val="8"/>
      <name val="Tahoma"/>
      <family val="2"/>
    </font>
    <font>
      <b/>
      <sz val="11"/>
      <name val="Tahoma"/>
      <family val="2"/>
    </font>
    <font>
      <sz val="8"/>
      <name val="Tahoma"/>
      <family val="2"/>
    </font>
    <font>
      <b/>
      <sz val="9"/>
      <name val="Calibri"/>
      <family val="2"/>
      <scheme val="minor"/>
    </font>
    <font>
      <b/>
      <sz val="9"/>
      <name val="Tahoma"/>
      <family val="2"/>
    </font>
    <font>
      <sz val="9"/>
      <name val="Tahoma"/>
      <family val="2"/>
    </font>
    <font>
      <sz val="9"/>
      <name val="Calibri"/>
      <family val="2"/>
      <scheme val="minor"/>
    </font>
    <font>
      <sz val="9"/>
      <color theme="1"/>
      <name val="Calibri"/>
      <family val="2"/>
      <scheme val="minor"/>
    </font>
    <font>
      <sz val="8"/>
      <name val="Calibri"/>
      <family val="2"/>
      <scheme val="minor"/>
    </font>
    <font>
      <sz val="10"/>
      <color theme="1"/>
      <name val="Arial"/>
      <family val="2"/>
    </font>
  </fonts>
  <fills count="12">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7D00"/>
        <bgColor indexed="64"/>
      </patternFill>
    </fill>
    <fill>
      <patternFill patternType="solid">
        <fgColor rgb="FF00FF00"/>
        <bgColor indexed="64"/>
      </patternFill>
    </fill>
    <fill>
      <patternFill patternType="solid">
        <fgColor rgb="FFFFFF00"/>
        <bgColor indexed="64"/>
      </patternFill>
    </fill>
    <fill>
      <patternFill patternType="solid">
        <fgColor theme="0"/>
        <bgColor indexed="64"/>
      </patternFill>
    </fill>
    <fill>
      <patternFill patternType="solid">
        <fgColor theme="6"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indexed="64"/>
      </left>
      <right/>
      <top style="medium">
        <color indexed="64"/>
      </top>
      <bottom style="thin">
        <color indexed="64"/>
      </bottom>
      <diagonal/>
    </border>
    <border>
      <left/>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s>
  <cellStyleXfs count="4">
    <xf numFmtId="0" fontId="0" fillId="0" borderId="0"/>
    <xf numFmtId="0" fontId="6" fillId="0" borderId="0"/>
    <xf numFmtId="0" fontId="1" fillId="0" borderId="0"/>
    <xf numFmtId="0" fontId="1" fillId="0" borderId="0"/>
  </cellStyleXfs>
  <cellXfs count="388">
    <xf numFmtId="0" fontId="0" fillId="0" borderId="0" xfId="0"/>
    <xf numFmtId="0" fontId="4" fillId="0" borderId="1" xfId="0" applyFont="1" applyBorder="1" applyAlignment="1" applyProtection="1">
      <alignment horizontal="left" vertical="top" wrapText="1"/>
    </xf>
    <xf numFmtId="0" fontId="5" fillId="0" borderId="1" xfId="0" applyFont="1" applyBorder="1" applyAlignment="1" applyProtection="1">
      <alignment horizontal="center" vertical="top" wrapText="1"/>
      <protection locked="0"/>
    </xf>
    <xf numFmtId="0" fontId="4" fillId="0" borderId="1" xfId="0" applyFont="1" applyFill="1" applyBorder="1" applyAlignment="1" applyProtection="1">
      <alignment horizontal="left" vertical="top" wrapText="1"/>
    </xf>
    <xf numFmtId="14" fontId="5" fillId="0" borderId="1" xfId="0" quotePrefix="1"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0" fontId="4" fillId="3" borderId="10"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justify" vertical="center" wrapText="1"/>
      <protection locked="0"/>
    </xf>
    <xf numFmtId="164" fontId="6" fillId="2"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top" wrapText="1"/>
    </xf>
    <xf numFmtId="0" fontId="4" fillId="2" borderId="1" xfId="0" applyFont="1" applyFill="1" applyBorder="1" applyAlignment="1" applyProtection="1">
      <alignment vertical="center"/>
    </xf>
    <xf numFmtId="0" fontId="4" fillId="4" borderId="33" xfId="0" applyFont="1" applyFill="1" applyBorder="1" applyAlignment="1" applyProtection="1">
      <alignment horizontal="center" vertical="center" wrapText="1"/>
    </xf>
    <xf numFmtId="0" fontId="6" fillId="2" borderId="29" xfId="0" applyFont="1" applyFill="1" applyBorder="1" applyAlignment="1" applyProtection="1">
      <alignment vertical="center" wrapText="1"/>
      <protection locked="0"/>
    </xf>
    <xf numFmtId="0" fontId="6" fillId="2" borderId="29"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center" vertical="center" wrapText="1"/>
    </xf>
    <xf numFmtId="164" fontId="6" fillId="5" borderId="29" xfId="0" applyNumberFormat="1" applyFont="1" applyFill="1" applyBorder="1" applyAlignment="1" applyProtection="1">
      <alignment horizontal="center" vertical="center" wrapText="1"/>
    </xf>
    <xf numFmtId="0" fontId="6" fillId="2" borderId="1" xfId="0" applyFont="1" applyFill="1" applyBorder="1" applyAlignment="1" applyProtection="1">
      <alignment vertical="center" wrapText="1"/>
      <protection locked="0"/>
    </xf>
    <xf numFmtId="0" fontId="6" fillId="5" borderId="1" xfId="0" applyFont="1" applyFill="1" applyBorder="1" applyAlignment="1" applyProtection="1">
      <alignment horizontal="center" vertical="center" wrapText="1"/>
    </xf>
    <xf numFmtId="164" fontId="6" fillId="5" borderId="1" xfId="0" applyNumberFormat="1" applyFont="1" applyFill="1" applyBorder="1" applyAlignment="1" applyProtection="1">
      <alignment horizontal="center" vertical="center" wrapText="1"/>
    </xf>
    <xf numFmtId="0" fontId="6" fillId="2" borderId="33" xfId="0" applyFont="1" applyFill="1" applyBorder="1" applyAlignment="1" applyProtection="1">
      <alignment vertical="center" wrapText="1"/>
      <protection locked="0"/>
    </xf>
    <xf numFmtId="0" fontId="6" fillId="2" borderId="33"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xf>
    <xf numFmtId="164" fontId="6" fillId="5" borderId="33" xfId="0" applyNumberFormat="1"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13" fillId="2" borderId="29" xfId="0" applyFont="1" applyFill="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center" wrapText="1"/>
      <protection locked="0"/>
    </xf>
    <xf numFmtId="0" fontId="13" fillId="5" borderId="1" xfId="0" applyFont="1" applyFill="1" applyBorder="1" applyAlignment="1" applyProtection="1">
      <alignment horizontal="justify" vertical="center" wrapText="1"/>
    </xf>
    <xf numFmtId="0" fontId="13" fillId="2" borderId="33" xfId="0" applyFont="1" applyFill="1" applyBorder="1" applyAlignment="1" applyProtection="1">
      <alignment horizontal="justify" vertical="center" wrapText="1"/>
      <protection locked="0"/>
    </xf>
    <xf numFmtId="0" fontId="13" fillId="5" borderId="33" xfId="0" applyFont="1" applyFill="1" applyBorder="1" applyAlignment="1" applyProtection="1">
      <alignment horizontal="justify" vertical="center" wrapText="1"/>
    </xf>
    <xf numFmtId="0" fontId="0" fillId="0" borderId="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6" xfId="0" applyBorder="1" applyProtection="1">
      <protection locked="0"/>
    </xf>
    <xf numFmtId="0" fontId="4" fillId="0" borderId="1" xfId="0" applyFont="1" applyBorder="1" applyProtection="1"/>
    <xf numFmtId="0" fontId="0" fillId="0" borderId="0" xfId="0" applyAlignment="1" applyProtection="1">
      <alignment horizontal="center"/>
    </xf>
    <xf numFmtId="0" fontId="0" fillId="0" borderId="0" xfId="0" applyProtection="1"/>
    <xf numFmtId="0" fontId="15" fillId="0" borderId="23" xfId="0" applyFont="1" applyBorder="1" applyAlignment="1" applyProtection="1">
      <alignment horizontal="left" vertical="center" wrapText="1"/>
    </xf>
    <xf numFmtId="0" fontId="6" fillId="0" borderId="23"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6" fillId="0" borderId="0" xfId="0" applyFont="1" applyAlignment="1" applyProtection="1">
      <alignment horizontal="justify" vertical="center"/>
    </xf>
    <xf numFmtId="0" fontId="6" fillId="0" borderId="0" xfId="0" applyFont="1" applyBorder="1" applyAlignment="1" applyProtection="1">
      <alignment horizontal="left" vertical="center"/>
    </xf>
    <xf numFmtId="0" fontId="4" fillId="0" borderId="0" xfId="0" applyFont="1" applyBorder="1" applyAlignment="1" applyProtection="1">
      <alignment horizontal="justify" vertical="center" wrapText="1"/>
    </xf>
    <xf numFmtId="0" fontId="4" fillId="0" borderId="0" xfId="0" applyFont="1" applyBorder="1" applyAlignment="1" applyProtection="1">
      <alignment horizontal="justify" vertical="top" wrapText="1"/>
    </xf>
    <xf numFmtId="0" fontId="15" fillId="0" borderId="0" xfId="0" applyFont="1" applyBorder="1" applyAlignment="1" applyProtection="1">
      <alignment vertical="center" wrapText="1"/>
    </xf>
    <xf numFmtId="0" fontId="19" fillId="0" borderId="34" xfId="0" applyFont="1" applyBorder="1" applyAlignment="1" applyProtection="1">
      <alignment horizontal="center" vertical="top" wrapText="1"/>
    </xf>
    <xf numFmtId="0" fontId="6" fillId="0" borderId="34" xfId="0" applyFont="1" applyBorder="1" applyAlignment="1" applyProtection="1">
      <alignment horizontal="center" vertical="top" wrapText="1"/>
    </xf>
    <xf numFmtId="0" fontId="13" fillId="0" borderId="0" xfId="0" applyFont="1" applyBorder="1" applyProtection="1"/>
    <xf numFmtId="0" fontId="21" fillId="0" borderId="0" xfId="0" applyFont="1" applyBorder="1" applyAlignment="1" applyProtection="1">
      <alignment vertical="top" wrapText="1"/>
    </xf>
    <xf numFmtId="0" fontId="22"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0" borderId="0" xfId="0" applyFont="1" applyBorder="1" applyAlignment="1" applyProtection="1">
      <alignment vertical="top" wrapText="1"/>
    </xf>
    <xf numFmtId="0" fontId="22" fillId="2" borderId="1" xfId="0" applyFont="1" applyFill="1" applyBorder="1" applyAlignment="1" applyProtection="1">
      <alignment horizontal="left" vertical="center" wrapText="1"/>
    </xf>
    <xf numFmtId="0" fontId="23" fillId="8" borderId="1" xfId="1" applyFont="1" applyFill="1" applyBorder="1" applyAlignment="1" applyProtection="1">
      <alignment horizontal="center" vertical="top"/>
    </xf>
    <xf numFmtId="0" fontId="20" fillId="9" borderId="15" xfId="0" applyFont="1" applyFill="1" applyBorder="1" applyAlignment="1" applyProtection="1">
      <alignment horizontal="center" vertical="center" wrapText="1"/>
    </xf>
    <xf numFmtId="0" fontId="24" fillId="7" borderId="1" xfId="2" applyFont="1" applyFill="1" applyBorder="1" applyAlignment="1" applyProtection="1">
      <alignment horizontal="center" vertical="center"/>
    </xf>
    <xf numFmtId="0" fontId="24" fillId="6" borderId="1" xfId="2" applyFont="1" applyFill="1" applyBorder="1" applyAlignment="1" applyProtection="1">
      <alignment horizontal="center" vertical="center"/>
    </xf>
    <xf numFmtId="0" fontId="13" fillId="0" borderId="0" xfId="0" applyFont="1" applyProtection="1"/>
    <xf numFmtId="0" fontId="23" fillId="0" borderId="0" xfId="0" applyFont="1" applyBorder="1" applyAlignment="1" applyProtection="1">
      <alignment horizontal="left" vertical="top"/>
    </xf>
    <xf numFmtId="0" fontId="23" fillId="0" borderId="0" xfId="0" applyFont="1" applyBorder="1" applyAlignment="1" applyProtection="1">
      <alignment horizontal="center" vertical="top" wrapText="1"/>
    </xf>
    <xf numFmtId="0" fontId="22" fillId="0" borderId="0" xfId="0" applyFont="1" applyBorder="1" applyAlignment="1" applyProtection="1">
      <alignment horizontal="center" vertical="top" wrapText="1"/>
    </xf>
    <xf numFmtId="0" fontId="20" fillId="0" borderId="5" xfId="1" applyFont="1" applyBorder="1" applyAlignment="1" applyProtection="1">
      <alignment horizontal="left" vertical="center"/>
    </xf>
    <xf numFmtId="0" fontId="23" fillId="8" borderId="1" xfId="1" applyFont="1" applyFill="1" applyBorder="1" applyAlignment="1" applyProtection="1">
      <alignment horizontal="center"/>
    </xf>
    <xf numFmtId="0" fontId="6" fillId="0" borderId="23" xfId="0" applyFont="1" applyBorder="1" applyAlignment="1" applyProtection="1">
      <alignment horizontal="justify" vertical="center" wrapText="1"/>
    </xf>
    <xf numFmtId="0" fontId="4" fillId="0" borderId="2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14" fillId="0" borderId="0" xfId="0" applyFont="1" applyFill="1" applyBorder="1" applyAlignment="1" applyProtection="1">
      <alignment horizontal="center" vertical="center" textRotation="90"/>
    </xf>
    <xf numFmtId="0" fontId="26" fillId="0" borderId="1" xfId="3" applyFont="1" applyBorder="1" applyAlignment="1" applyProtection="1">
      <alignment horizontal="center"/>
    </xf>
    <xf numFmtId="0" fontId="26" fillId="0" borderId="1" xfId="3" applyFont="1" applyBorder="1" applyProtection="1"/>
    <xf numFmtId="0" fontId="6" fillId="0" borderId="0" xfId="0" applyFont="1" applyBorder="1" applyAlignment="1" applyProtection="1">
      <alignment horizontal="justify" vertical="center"/>
    </xf>
    <xf numFmtId="0" fontId="26" fillId="0" borderId="10" xfId="3" applyFont="1" applyFill="1" applyBorder="1" applyAlignment="1" applyProtection="1"/>
    <xf numFmtId="0" fontId="26" fillId="0" borderId="11" xfId="3" applyFont="1" applyFill="1" applyBorder="1" applyAlignment="1" applyProtection="1"/>
    <xf numFmtId="0" fontId="26" fillId="0" borderId="12" xfId="3" applyFont="1" applyFill="1" applyBorder="1" applyAlignment="1" applyProtection="1"/>
    <xf numFmtId="0" fontId="26" fillId="0" borderId="1" xfId="3" applyFont="1" applyFill="1" applyBorder="1" applyAlignment="1" applyProtection="1">
      <alignment horizontal="center"/>
    </xf>
    <xf numFmtId="0" fontId="26" fillId="0" borderId="1" xfId="3" applyFont="1" applyFill="1" applyBorder="1" applyAlignment="1" applyProtection="1"/>
    <xf numFmtId="0" fontId="1" fillId="0" borderId="0" xfId="3" applyBorder="1" applyAlignment="1" applyProtection="1">
      <alignment horizontal="center"/>
    </xf>
    <xf numFmtId="0" fontId="1" fillId="0" borderId="0" xfId="3" applyBorder="1" applyProtection="1"/>
    <xf numFmtId="0" fontId="26" fillId="0" borderId="0" xfId="3" applyFont="1" applyFill="1" applyBorder="1" applyAlignment="1" applyProtection="1"/>
    <xf numFmtId="0" fontId="1" fillId="0" borderId="0" xfId="3" applyFill="1" applyBorder="1" applyAlignment="1" applyProtection="1"/>
    <xf numFmtId="0" fontId="6" fillId="0" borderId="0" xfId="0" applyFont="1" applyBorder="1" applyAlignment="1" applyProtection="1">
      <alignment horizontal="justify" vertical="center" wrapText="1"/>
    </xf>
    <xf numFmtId="0" fontId="0" fillId="0" borderId="0" xfId="0" applyFill="1" applyBorder="1" applyAlignment="1" applyProtection="1">
      <alignment horizontal="center"/>
    </xf>
    <xf numFmtId="0" fontId="19" fillId="0" borderId="0" xfId="0" applyFont="1" applyBorder="1" applyAlignment="1" applyProtection="1">
      <alignment vertical="top" wrapText="1"/>
    </xf>
    <xf numFmtId="0" fontId="19" fillId="0" borderId="0" xfId="0" applyFont="1" applyBorder="1" applyAlignment="1" applyProtection="1">
      <alignment horizontal="left" vertical="top" wrapText="1"/>
    </xf>
    <xf numFmtId="0" fontId="6" fillId="0" borderId="0" xfId="0" applyFont="1" applyBorder="1" applyAlignment="1" applyProtection="1">
      <alignment horizontal="justify" vertical="top" wrapText="1"/>
    </xf>
    <xf numFmtId="0" fontId="19" fillId="0" borderId="23"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19" fillId="0" borderId="0" xfId="0" applyFont="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4" fillId="10" borderId="0" xfId="0" applyFont="1" applyFill="1" applyBorder="1" applyProtection="1"/>
    <xf numFmtId="0" fontId="17" fillId="0" borderId="0" xfId="0" applyFont="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0" fillId="11" borderId="0" xfId="0" applyFill="1" applyBorder="1" applyAlignment="1">
      <alignment horizontal="center"/>
    </xf>
    <xf numFmtId="0" fontId="0" fillId="11" borderId="0" xfId="0" applyFill="1" applyBorder="1"/>
    <xf numFmtId="14" fontId="13" fillId="2" borderId="1" xfId="0" applyNumberFormat="1" applyFont="1" applyFill="1" applyBorder="1" applyAlignment="1" applyProtection="1">
      <alignment horizontal="center" vertical="center" wrapText="1"/>
      <protection locked="0"/>
    </xf>
    <xf numFmtId="14" fontId="5" fillId="0" borderId="1" xfId="0" applyNumberFormat="1" applyFont="1" applyBorder="1" applyAlignment="1" applyProtection="1">
      <alignment horizontal="center" vertical="top" wrapText="1"/>
    </xf>
    <xf numFmtId="0" fontId="6" fillId="0" borderId="14" xfId="0" applyFont="1" applyFill="1" applyBorder="1" applyAlignment="1" applyProtection="1">
      <alignment horizontal="justify" vertical="center" wrapText="1"/>
      <protection locked="0"/>
    </xf>
    <xf numFmtId="0" fontId="6" fillId="0" borderId="18" xfId="0" applyFont="1" applyFill="1" applyBorder="1" applyAlignment="1" applyProtection="1">
      <alignment horizontal="justify" vertical="center" wrapText="1"/>
      <protection locked="0"/>
    </xf>
    <xf numFmtId="0" fontId="6" fillId="0" borderId="15" xfId="0" applyFont="1" applyFill="1" applyBorder="1" applyAlignment="1" applyProtection="1">
      <alignment horizontal="justify" vertical="center" wrapText="1"/>
      <protection locked="0"/>
    </xf>
    <xf numFmtId="0" fontId="6" fillId="0" borderId="14" xfId="0" applyNumberFormat="1" applyFont="1" applyFill="1" applyBorder="1" applyAlignment="1" applyProtection="1">
      <alignment horizontal="justify" vertical="center" wrapText="1"/>
      <protection locked="0"/>
    </xf>
    <xf numFmtId="0" fontId="6" fillId="0" borderId="18" xfId="0" applyNumberFormat="1" applyFont="1" applyFill="1" applyBorder="1" applyAlignment="1" applyProtection="1">
      <alignment horizontal="justify" vertical="center" wrapText="1"/>
      <protection locked="0"/>
    </xf>
    <xf numFmtId="0" fontId="6" fillId="0" borderId="15" xfId="0" applyNumberFormat="1" applyFont="1" applyFill="1" applyBorder="1" applyAlignment="1" applyProtection="1">
      <alignment horizontal="justify" vertical="center" wrapText="1"/>
      <protection locked="0"/>
    </xf>
    <xf numFmtId="0" fontId="6" fillId="2" borderId="10" xfId="0" applyFont="1" applyFill="1" applyBorder="1" applyAlignment="1" applyProtection="1">
      <alignment horizontal="justify" vertical="center" wrapText="1"/>
      <protection locked="0"/>
    </xf>
    <xf numFmtId="0" fontId="6" fillId="2" borderId="12" xfId="0" applyFont="1" applyFill="1" applyBorder="1" applyAlignment="1" applyProtection="1">
      <alignment horizontal="justify" vertical="center" wrapText="1"/>
      <protection locked="0"/>
    </xf>
    <xf numFmtId="0" fontId="6" fillId="5" borderId="14"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6" fillId="5" borderId="15"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5" borderId="0" xfId="0" applyFont="1" applyFill="1" applyAlignment="1" applyProtection="1">
      <alignment horizontal="center" vertical="center" wrapText="1"/>
    </xf>
    <xf numFmtId="0" fontId="6" fillId="5" borderId="1"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justify" vertical="center" wrapText="1"/>
    </xf>
    <xf numFmtId="0" fontId="6" fillId="5" borderId="18" xfId="0" applyFont="1" applyFill="1" applyBorder="1" applyAlignment="1" applyProtection="1">
      <alignment horizontal="justify" vertical="center" wrapText="1"/>
    </xf>
    <xf numFmtId="0" fontId="6" fillId="5" borderId="15" xfId="0" applyFont="1" applyFill="1" applyBorder="1" applyAlignment="1" applyProtection="1">
      <alignment horizontal="justify" vertical="center" wrapText="1"/>
    </xf>
    <xf numFmtId="0" fontId="6" fillId="2" borderId="1" xfId="0" applyFont="1" applyFill="1" applyBorder="1" applyAlignment="1" applyProtection="1">
      <alignment horizontal="justify" vertical="center" wrapText="1"/>
      <protection locked="0"/>
    </xf>
    <xf numFmtId="0" fontId="4" fillId="2" borderId="20" xfId="0" applyFont="1" applyFill="1" applyBorder="1" applyAlignment="1" applyProtection="1">
      <alignment horizontal="center" vertical="center" wrapText="1"/>
    </xf>
    <xf numFmtId="0" fontId="6" fillId="2" borderId="14" xfId="0" applyFont="1" applyFill="1" applyBorder="1" applyAlignment="1" applyProtection="1">
      <alignment horizontal="justify" vertical="center" wrapText="1"/>
      <protection locked="0"/>
    </xf>
    <xf numFmtId="0" fontId="6" fillId="2" borderId="18" xfId="0" applyFont="1" applyFill="1" applyBorder="1" applyAlignment="1" applyProtection="1">
      <alignment horizontal="justify" vertical="center" wrapText="1"/>
      <protection locked="0"/>
    </xf>
    <xf numFmtId="0" fontId="6" fillId="2" borderId="15" xfId="0" applyFont="1" applyFill="1" applyBorder="1" applyAlignment="1" applyProtection="1">
      <alignment horizontal="justify" vertical="center" wrapText="1"/>
      <protection locked="0"/>
    </xf>
    <xf numFmtId="0" fontId="6" fillId="2" borderId="1"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vertical="center"/>
    </xf>
    <xf numFmtId="0" fontId="3" fillId="2" borderId="11" xfId="0" applyFont="1" applyFill="1" applyBorder="1" applyAlignment="1" applyProtection="1">
      <alignment vertical="center"/>
    </xf>
    <xf numFmtId="0" fontId="3" fillId="2" borderId="12" xfId="0" applyFont="1" applyFill="1" applyBorder="1" applyAlignment="1" applyProtection="1">
      <alignment vertical="center"/>
    </xf>
    <xf numFmtId="0" fontId="3" fillId="2" borderId="1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6" fillId="2" borderId="10"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3" fillId="2" borderId="13" xfId="0" applyFont="1" applyFill="1" applyBorder="1" applyAlignment="1" applyProtection="1">
      <alignment vertical="center" wrapText="1"/>
    </xf>
    <xf numFmtId="0" fontId="3" fillId="2" borderId="11" xfId="0" applyFont="1" applyFill="1" applyBorder="1" applyAlignment="1" applyProtection="1">
      <alignment vertical="center" wrapText="1"/>
    </xf>
    <xf numFmtId="0" fontId="3" fillId="2" borderId="12" xfId="0" applyFont="1" applyFill="1" applyBorder="1" applyAlignment="1" applyProtection="1">
      <alignment vertical="center" wrapText="1"/>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6" fillId="5" borderId="33"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5" borderId="28" xfId="0" applyFont="1" applyFill="1" applyBorder="1" applyAlignment="1" applyProtection="1">
      <alignment horizontal="justify" vertical="center" wrapText="1"/>
    </xf>
    <xf numFmtId="0" fontId="6" fillId="5" borderId="35" xfId="0" applyFont="1" applyFill="1" applyBorder="1" applyAlignment="1" applyProtection="1">
      <alignment horizontal="justify" vertical="center" wrapText="1"/>
    </xf>
    <xf numFmtId="0" fontId="6" fillId="5" borderId="30"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1" xfId="0" applyFont="1" applyFill="1" applyBorder="1" applyAlignment="1" applyProtection="1">
      <alignment horizontal="justify" vertical="center" wrapText="1"/>
    </xf>
    <xf numFmtId="0" fontId="6" fillId="5" borderId="33" xfId="0" applyFont="1" applyFill="1" applyBorder="1" applyAlignment="1" applyProtection="1">
      <alignment horizontal="justify" vertical="center" wrapText="1"/>
    </xf>
    <xf numFmtId="0" fontId="6" fillId="2" borderId="36" xfId="0" applyFont="1" applyFill="1" applyBorder="1" applyAlignment="1" applyProtection="1">
      <alignment horizontal="justify" vertical="center" wrapText="1"/>
      <protection locked="0"/>
    </xf>
    <xf numFmtId="0" fontId="6" fillId="2" borderId="37" xfId="0" applyFont="1" applyFill="1" applyBorder="1" applyAlignment="1" applyProtection="1">
      <alignment horizontal="justify" vertical="center" wrapText="1"/>
      <protection locked="0"/>
    </xf>
    <xf numFmtId="0" fontId="6" fillId="2" borderId="25" xfId="0" applyFont="1" applyFill="1" applyBorder="1" applyAlignment="1" applyProtection="1">
      <alignment horizontal="justify" vertical="center" wrapText="1"/>
      <protection locked="0"/>
    </xf>
    <xf numFmtId="0" fontId="6" fillId="2" borderId="27" xfId="0" applyFont="1" applyFill="1" applyBorder="1" applyAlignment="1" applyProtection="1">
      <alignment horizontal="justify" vertical="center" wrapText="1"/>
      <protection locked="0"/>
    </xf>
    <xf numFmtId="0" fontId="6" fillId="5" borderId="29" xfId="0" applyFont="1" applyFill="1" applyBorder="1" applyAlignment="1" applyProtection="1">
      <alignment horizontal="justify" vertical="center" wrapText="1"/>
    </xf>
    <xf numFmtId="1" fontId="6" fillId="5" borderId="28" xfId="0" applyNumberFormat="1" applyFont="1" applyFill="1" applyBorder="1" applyAlignment="1" applyProtection="1">
      <alignment horizontal="center" vertical="center" wrapText="1"/>
    </xf>
    <xf numFmtId="1" fontId="6" fillId="5" borderId="18" xfId="0" applyNumberFormat="1" applyFont="1" applyFill="1" applyBorder="1" applyAlignment="1" applyProtection="1">
      <alignment horizontal="center" vertical="center" wrapText="1"/>
    </xf>
    <xf numFmtId="1" fontId="6" fillId="5" borderId="35" xfId="0" applyNumberFormat="1" applyFont="1" applyFill="1" applyBorder="1" applyAlignment="1" applyProtection="1">
      <alignment horizontal="center" vertical="center" wrapText="1"/>
    </xf>
    <xf numFmtId="1" fontId="6" fillId="5" borderId="29" xfId="0" applyNumberFormat="1" applyFont="1" applyFill="1" applyBorder="1" applyAlignment="1" applyProtection="1">
      <alignment horizontal="center" vertical="center" wrapText="1"/>
    </xf>
    <xf numFmtId="1" fontId="6" fillId="5" borderId="1" xfId="0" applyNumberFormat="1" applyFont="1" applyFill="1" applyBorder="1" applyAlignment="1" applyProtection="1">
      <alignment horizontal="center" vertical="center" wrapText="1"/>
    </xf>
    <xf numFmtId="1" fontId="6" fillId="5" borderId="33" xfId="0" applyNumberFormat="1"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5" borderId="20"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4" borderId="29"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4" borderId="22" xfId="0"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38" xfId="0" applyFont="1" applyFill="1" applyBorder="1" applyAlignment="1" applyProtection="1">
      <alignment horizontal="center" vertical="center" wrapText="1"/>
    </xf>
    <xf numFmtId="0" fontId="4" fillId="4" borderId="39"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4" fillId="4" borderId="18" xfId="0" applyFont="1" applyFill="1" applyBorder="1" applyAlignment="1" applyProtection="1">
      <alignment horizontal="center" vertical="center" wrapText="1"/>
    </xf>
    <xf numFmtId="0" fontId="4" fillId="4" borderId="35"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0" fontId="3" fillId="2" borderId="14"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4" fillId="4" borderId="21" xfId="0" applyFont="1" applyFill="1" applyBorder="1" applyAlignment="1" applyProtection="1">
      <alignment horizontal="center" vertical="center" wrapText="1"/>
    </xf>
    <xf numFmtId="0" fontId="4" fillId="4" borderId="20" xfId="0" applyFont="1" applyFill="1" applyBorder="1" applyAlignment="1" applyProtection="1">
      <alignment horizontal="center" vertical="center" wrapText="1"/>
    </xf>
    <xf numFmtId="0" fontId="4" fillId="4" borderId="32"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4" fillId="4" borderId="27"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0" fontId="4" fillId="4" borderId="40"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4" fillId="4" borderId="34"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3" fillId="2" borderId="10"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12" fillId="2" borderId="10" xfId="0" applyFont="1" applyFill="1" applyBorder="1" applyAlignment="1" applyProtection="1">
      <alignment horizontal="left" vertical="center"/>
    </xf>
    <xf numFmtId="0" fontId="12" fillId="2" borderId="11" xfId="0" applyFont="1" applyFill="1" applyBorder="1" applyAlignment="1" applyProtection="1">
      <alignment horizontal="left" vertical="center"/>
    </xf>
    <xf numFmtId="0" fontId="6" fillId="2" borderId="10" xfId="0" applyNumberFormat="1" applyFont="1" applyFill="1" applyBorder="1" applyAlignment="1" applyProtection="1">
      <alignment horizontal="left" vertical="center"/>
    </xf>
    <xf numFmtId="0" fontId="6" fillId="2" borderId="11" xfId="0" applyNumberFormat="1" applyFont="1" applyFill="1" applyBorder="1" applyAlignment="1" applyProtection="1">
      <alignment horizontal="left" vertical="center"/>
    </xf>
    <xf numFmtId="0" fontId="6" fillId="2" borderId="12" xfId="0" applyNumberFormat="1" applyFont="1" applyFill="1" applyBorder="1" applyAlignment="1" applyProtection="1">
      <alignment horizontal="left" vertical="center"/>
    </xf>
    <xf numFmtId="0" fontId="14" fillId="5" borderId="21" xfId="0" applyFont="1" applyFill="1" applyBorder="1" applyAlignment="1" applyProtection="1">
      <alignment horizontal="center" vertical="center" wrapText="1"/>
    </xf>
    <xf numFmtId="0" fontId="14" fillId="5" borderId="20" xfId="0" applyFont="1" applyFill="1" applyBorder="1" applyAlignment="1" applyProtection="1">
      <alignment horizontal="center" vertical="center" wrapText="1"/>
    </xf>
    <xf numFmtId="0" fontId="14" fillId="5" borderId="32" xfId="0" applyFont="1" applyFill="1" applyBorder="1" applyAlignment="1" applyProtection="1">
      <alignment horizontal="center" vertical="center" wrapText="1"/>
    </xf>
    <xf numFmtId="0" fontId="6" fillId="5" borderId="2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13" fillId="5" borderId="29" xfId="0" applyFont="1" applyFill="1" applyBorder="1" applyAlignment="1" applyProtection="1">
      <alignment horizontal="justify" vertical="center" wrapText="1"/>
    </xf>
    <xf numFmtId="0" fontId="13" fillId="5" borderId="1" xfId="0" applyFont="1" applyFill="1" applyBorder="1" applyAlignment="1" applyProtection="1">
      <alignment horizontal="justify" vertical="center" wrapText="1"/>
    </xf>
    <xf numFmtId="0" fontId="13" fillId="5" borderId="33" xfId="0" applyFont="1" applyFill="1" applyBorder="1" applyAlignment="1" applyProtection="1">
      <alignment horizontal="justify" vertical="center" wrapText="1"/>
    </xf>
    <xf numFmtId="0" fontId="13" fillId="5" borderId="22" xfId="0" applyFont="1" applyFill="1" applyBorder="1" applyAlignment="1" applyProtection="1">
      <alignment horizontal="justify" vertical="center" wrapText="1"/>
    </xf>
    <xf numFmtId="0" fontId="13" fillId="5" borderId="24" xfId="0" applyFont="1" applyFill="1" applyBorder="1" applyAlignment="1" applyProtection="1">
      <alignment horizontal="justify" vertical="center" wrapText="1"/>
    </xf>
    <xf numFmtId="0" fontId="13" fillId="5" borderId="5" xfId="0" applyFont="1" applyFill="1" applyBorder="1" applyAlignment="1" applyProtection="1">
      <alignment horizontal="justify" vertical="center" wrapText="1"/>
    </xf>
    <xf numFmtId="0" fontId="13" fillId="5" borderId="6" xfId="0" applyFont="1" applyFill="1" applyBorder="1" applyAlignment="1" applyProtection="1">
      <alignment horizontal="justify" vertical="center" wrapText="1"/>
    </xf>
    <xf numFmtId="0" fontId="13" fillId="5" borderId="38" xfId="0" applyFont="1" applyFill="1" applyBorder="1" applyAlignment="1" applyProtection="1">
      <alignment horizontal="justify" vertical="center" wrapText="1"/>
    </xf>
    <xf numFmtId="0" fontId="13" fillId="5" borderId="39" xfId="0" applyFont="1" applyFill="1" applyBorder="1" applyAlignment="1" applyProtection="1">
      <alignment horizontal="justify" vertical="center" wrapText="1"/>
    </xf>
    <xf numFmtId="0" fontId="15" fillId="0" borderId="29" xfId="0" applyFont="1" applyFill="1" applyBorder="1" applyAlignment="1" applyProtection="1">
      <alignment horizontal="justify" vertical="center" wrapText="1"/>
      <protection locked="0"/>
    </xf>
    <xf numFmtId="0" fontId="14" fillId="0" borderId="30"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4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center" wrapText="1"/>
      <protection locked="0"/>
    </xf>
    <xf numFmtId="0" fontId="15" fillId="0" borderId="33" xfId="0" applyFont="1" applyFill="1" applyBorder="1" applyAlignment="1" applyProtection="1">
      <alignment horizontal="justify" vertical="center" wrapText="1"/>
      <protection locked="0"/>
    </xf>
    <xf numFmtId="0" fontId="4" fillId="3" borderId="21"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32"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4" fillId="3" borderId="35" xfId="0" applyFont="1" applyFill="1" applyBorder="1" applyAlignment="1" applyProtection="1">
      <alignment horizontal="center" vertical="center" wrapText="1"/>
    </xf>
    <xf numFmtId="0" fontId="4" fillId="3" borderId="29"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6" fillId="3" borderId="33" xfId="0" applyFont="1" applyFill="1" applyBorder="1" applyProtection="1"/>
    <xf numFmtId="0" fontId="4" fillId="3" borderId="30" xfId="0" applyFont="1" applyFill="1" applyBorder="1" applyAlignment="1" applyProtection="1">
      <alignment horizontal="center" vertical="center" wrapText="1"/>
    </xf>
    <xf numFmtId="0" fontId="4" fillId="3" borderId="41" xfId="0"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49" fontId="13" fillId="0" borderId="10" xfId="0" applyNumberFormat="1" applyFont="1" applyFill="1" applyBorder="1" applyAlignment="1" applyProtection="1">
      <alignment horizontal="center" vertical="center" wrapText="1"/>
      <protection locked="0"/>
    </xf>
    <xf numFmtId="49" fontId="13" fillId="0" borderId="12"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6" fillId="0" borderId="1" xfId="0" applyFont="1" applyBorder="1" applyAlignment="1" applyProtection="1">
      <alignment horizontal="justify" vertical="top" wrapText="1"/>
    </xf>
    <xf numFmtId="0" fontId="6" fillId="0" borderId="0" xfId="0" applyFont="1" applyBorder="1" applyAlignment="1" applyProtection="1">
      <alignment horizontal="left" vertical="center"/>
    </xf>
    <xf numFmtId="0" fontId="0" fillId="0" borderId="34" xfId="0" applyBorder="1" applyAlignment="1" applyProtection="1">
      <alignment horizontal="center"/>
    </xf>
    <xf numFmtId="0" fontId="19" fillId="0" borderId="34" xfId="0" applyFont="1" applyBorder="1" applyAlignment="1" applyProtection="1">
      <alignment horizontal="center" vertical="top" wrapText="1"/>
    </xf>
    <xf numFmtId="0" fontId="26" fillId="7" borderId="1" xfId="2"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6" fillId="0" borderId="0" xfId="0" applyFont="1" applyFill="1" applyBorder="1" applyAlignment="1" applyProtection="1">
      <alignment horizontal="justify" vertical="center" wrapText="1"/>
    </xf>
    <xf numFmtId="0" fontId="6" fillId="9" borderId="1" xfId="0" applyFont="1" applyFill="1" applyBorder="1" applyAlignment="1" applyProtection="1">
      <alignment horizontal="center" vertical="center" wrapText="1"/>
    </xf>
    <xf numFmtId="0" fontId="6" fillId="0" borderId="0" xfId="0" applyFont="1" applyAlignment="1" applyProtection="1">
      <alignment horizontal="justify" vertical="center"/>
    </xf>
    <xf numFmtId="0" fontId="6" fillId="8" borderId="1" xfId="1" applyFont="1" applyFill="1" applyBorder="1" applyAlignment="1" applyProtection="1">
      <alignment horizontal="center" vertical="center"/>
    </xf>
    <xf numFmtId="0" fontId="4" fillId="0" borderId="42"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48" xfId="0" applyFont="1" applyBorder="1" applyAlignment="1" applyProtection="1">
      <alignment horizontal="center" vertical="center" wrapText="1"/>
    </xf>
    <xf numFmtId="0" fontId="17" fillId="0" borderId="43" xfId="0" applyFont="1" applyBorder="1" applyAlignment="1" applyProtection="1">
      <alignment horizontal="center" wrapText="1"/>
    </xf>
    <xf numFmtId="0" fontId="17" fillId="0" borderId="46" xfId="0" applyFont="1" applyBorder="1" applyAlignment="1" applyProtection="1">
      <alignment horizontal="center" wrapText="1"/>
    </xf>
    <xf numFmtId="0" fontId="17" fillId="0" borderId="49" xfId="0" applyFont="1" applyBorder="1" applyAlignment="1" applyProtection="1">
      <alignment horizontal="center" wrapText="1"/>
    </xf>
    <xf numFmtId="0" fontId="17" fillId="0" borderId="24" xfId="0" applyFont="1" applyBorder="1" applyAlignment="1" applyProtection="1">
      <alignment horizontal="center" vertical="top" wrapText="1"/>
    </xf>
    <xf numFmtId="0" fontId="17" fillId="0" borderId="6" xfId="0" applyFont="1" applyBorder="1" applyAlignment="1" applyProtection="1">
      <alignment horizontal="center" vertical="top" wrapText="1"/>
    </xf>
    <xf numFmtId="0" fontId="17" fillId="0" borderId="39" xfId="0" applyFont="1" applyBorder="1" applyAlignment="1" applyProtection="1">
      <alignment horizontal="center" vertical="top" wrapText="1"/>
    </xf>
    <xf numFmtId="0" fontId="17" fillId="0" borderId="22" xfId="0" applyFont="1" applyBorder="1" applyAlignment="1" applyProtection="1">
      <alignment horizontal="center" vertical="top" wrapText="1"/>
    </xf>
    <xf numFmtId="0" fontId="17" fillId="0" borderId="5" xfId="0" applyFont="1" applyBorder="1" applyAlignment="1" applyProtection="1">
      <alignment horizontal="center" vertical="top" wrapText="1"/>
    </xf>
    <xf numFmtId="0" fontId="17" fillId="0" borderId="38" xfId="0" applyFont="1" applyBorder="1" applyAlignment="1" applyProtection="1">
      <alignment horizontal="center" vertical="top" wrapText="1"/>
    </xf>
    <xf numFmtId="0" fontId="0" fillId="0" borderId="23" xfId="0" applyBorder="1" applyAlignment="1" applyProtection="1">
      <alignment horizontal="center"/>
    </xf>
    <xf numFmtId="0" fontId="17" fillId="0" borderId="44" xfId="0" applyFont="1" applyBorder="1" applyAlignment="1" applyProtection="1">
      <alignment horizontal="center" vertical="top" wrapText="1"/>
    </xf>
    <xf numFmtId="0" fontId="17" fillId="0" borderId="47" xfId="0" applyFont="1" applyBorder="1" applyAlignment="1" applyProtection="1">
      <alignment horizontal="center" vertical="top" wrapText="1"/>
    </xf>
    <xf numFmtId="0" fontId="17" fillId="0" borderId="50" xfId="0" applyFont="1" applyBorder="1" applyAlignment="1" applyProtection="1">
      <alignment horizontal="center" vertical="top" wrapText="1"/>
    </xf>
    <xf numFmtId="0" fontId="1" fillId="0" borderId="1" xfId="3" applyBorder="1" applyProtection="1"/>
    <xf numFmtId="0" fontId="1" fillId="0" borderId="1" xfId="3" applyBorder="1" applyAlignment="1" applyProtection="1">
      <alignment horizontal="center"/>
    </xf>
    <xf numFmtId="0" fontId="4" fillId="0" borderId="1" xfId="0" quotePrefix="1"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0" fillId="10" borderId="0" xfId="0" applyFill="1" applyBorder="1" applyAlignment="1" applyProtection="1">
      <alignment horizontal="justify" vertical="top" wrapText="1"/>
    </xf>
    <xf numFmtId="0" fontId="26" fillId="6" borderId="1" xfId="2" applyFont="1" applyFill="1" applyBorder="1" applyAlignment="1" applyProtection="1">
      <alignment horizontal="center" vertical="center"/>
    </xf>
    <xf numFmtId="0" fontId="6" fillId="0" borderId="0" xfId="0" applyFont="1" applyBorder="1" applyAlignment="1" applyProtection="1">
      <alignment horizontal="justify" vertical="center" wrapText="1"/>
    </xf>
    <xf numFmtId="0" fontId="24" fillId="0" borderId="2" xfId="3" applyFont="1" applyFill="1" applyBorder="1" applyAlignment="1" applyProtection="1">
      <alignment horizontal="center" vertical="center" wrapText="1"/>
    </xf>
    <xf numFmtId="0" fontId="24" fillId="0" borderId="4" xfId="3" applyFont="1" applyFill="1" applyBorder="1" applyAlignment="1" applyProtection="1">
      <alignment horizontal="center" vertical="center" wrapText="1"/>
    </xf>
    <xf numFmtId="0" fontId="24" fillId="0" borderId="5" xfId="3" applyFont="1" applyFill="1" applyBorder="1" applyAlignment="1" applyProtection="1">
      <alignment horizontal="center" vertical="center" wrapText="1"/>
    </xf>
    <xf numFmtId="0" fontId="24" fillId="0" borderId="6" xfId="3" applyFont="1" applyFill="1" applyBorder="1" applyAlignment="1" applyProtection="1">
      <alignment horizontal="center" vertical="center" wrapText="1"/>
    </xf>
    <xf numFmtId="0" fontId="24" fillId="0" borderId="7" xfId="3" applyFont="1" applyFill="1" applyBorder="1" applyAlignment="1" applyProtection="1">
      <alignment horizontal="center" vertical="center" wrapText="1"/>
    </xf>
    <xf numFmtId="0" fontId="24" fillId="0" borderId="9" xfId="3" applyFont="1" applyFill="1" applyBorder="1" applyAlignment="1" applyProtection="1">
      <alignment horizontal="center" vertical="center" wrapText="1"/>
    </xf>
    <xf numFmtId="0" fontId="24" fillId="0" borderId="3" xfId="3" applyFont="1" applyFill="1" applyBorder="1" applyAlignment="1" applyProtection="1">
      <alignment horizontal="center" vertical="center" wrapText="1"/>
    </xf>
    <xf numFmtId="0" fontId="24" fillId="0" borderId="0" xfId="3" applyFont="1" applyFill="1" applyBorder="1" applyAlignment="1" applyProtection="1">
      <alignment horizontal="center" vertical="center" wrapText="1"/>
    </xf>
    <xf numFmtId="0" fontId="24" fillId="0" borderId="8" xfId="3" applyFont="1" applyFill="1" applyBorder="1" applyAlignment="1" applyProtection="1">
      <alignment horizontal="center" vertical="center" wrapText="1"/>
    </xf>
    <xf numFmtId="0" fontId="24" fillId="0" borderId="2" xfId="3" applyFont="1" applyBorder="1" applyAlignment="1" applyProtection="1">
      <alignment horizontal="center" vertical="center" wrapText="1"/>
    </xf>
    <xf numFmtId="0" fontId="24" fillId="0" borderId="4" xfId="3" applyFont="1" applyBorder="1" applyAlignment="1" applyProtection="1">
      <alignment horizontal="center" vertical="center" wrapText="1"/>
    </xf>
    <xf numFmtId="0" fontId="24" fillId="0" borderId="7" xfId="3" applyFont="1" applyBorder="1" applyAlignment="1" applyProtection="1">
      <alignment horizontal="center" vertical="center" wrapText="1"/>
    </xf>
    <xf numFmtId="0" fontId="24" fillId="0" borderId="9" xfId="3"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1" fillId="0" borderId="0" xfId="3" applyFill="1" applyBorder="1" applyAlignment="1" applyProtection="1"/>
    <xf numFmtId="0" fontId="6" fillId="0" borderId="0" xfId="0" applyFont="1" applyBorder="1" applyAlignment="1" applyProtection="1">
      <alignment horizontal="justify" vertical="center"/>
    </xf>
    <xf numFmtId="0" fontId="26" fillId="0" borderId="10" xfId="3" applyFont="1" applyBorder="1" applyAlignment="1" applyProtection="1">
      <alignment horizontal="center"/>
    </xf>
    <xf numFmtId="0" fontId="26" fillId="0" borderId="11" xfId="3" applyFont="1" applyBorder="1" applyAlignment="1" applyProtection="1">
      <alignment horizontal="center"/>
    </xf>
    <xf numFmtId="0" fontId="26" fillId="0" borderId="12" xfId="3" applyFont="1" applyBorder="1" applyAlignment="1" applyProtection="1">
      <alignment horizontal="center"/>
    </xf>
    <xf numFmtId="0" fontId="26" fillId="0" borderId="10" xfId="3" applyFont="1" applyBorder="1" applyAlignment="1" applyProtection="1"/>
    <xf numFmtId="0" fontId="26" fillId="0" borderId="11" xfId="3" applyFont="1" applyBorder="1" applyAlignment="1" applyProtection="1"/>
    <xf numFmtId="0" fontId="26" fillId="0" borderId="12" xfId="3" applyFont="1" applyBorder="1" applyAlignment="1" applyProtection="1"/>
    <xf numFmtId="0" fontId="26" fillId="0" borderId="10" xfId="3" applyFont="1" applyFill="1" applyBorder="1" applyAlignment="1" applyProtection="1"/>
    <xf numFmtId="0" fontId="26" fillId="0" borderId="11" xfId="3" applyFont="1" applyFill="1" applyBorder="1" applyAlignment="1" applyProtection="1"/>
    <xf numFmtId="0" fontId="26" fillId="0" borderId="12" xfId="3" applyFont="1" applyFill="1" applyBorder="1" applyAlignment="1" applyProtection="1"/>
    <xf numFmtId="0" fontId="0" fillId="0" borderId="0" xfId="0" applyBorder="1" applyAlignment="1" applyProtection="1">
      <alignment horizontal="center"/>
    </xf>
    <xf numFmtId="0" fontId="0" fillId="0" borderId="47" xfId="0" applyBorder="1" applyAlignment="1" applyProtection="1">
      <alignment horizontal="center"/>
    </xf>
    <xf numFmtId="0" fontId="0" fillId="0" borderId="44" xfId="0" applyBorder="1" applyAlignment="1" applyProtection="1">
      <alignment horizontal="center"/>
    </xf>
    <xf numFmtId="0" fontId="0" fillId="0" borderId="50" xfId="0" applyBorder="1" applyAlignment="1" applyProtection="1">
      <alignment horizontal="center"/>
    </xf>
    <xf numFmtId="0" fontId="4" fillId="0" borderId="0" xfId="0" applyFont="1" applyBorder="1" applyAlignment="1" applyProtection="1">
      <alignment horizontal="left" vertical="top" wrapText="1"/>
    </xf>
    <xf numFmtId="0" fontId="20" fillId="2" borderId="1" xfId="0" applyFont="1" applyFill="1" applyBorder="1" applyAlignment="1" applyProtection="1">
      <alignment horizontal="left" vertical="center" wrapText="1"/>
    </xf>
    <xf numFmtId="0" fontId="20" fillId="0" borderId="1" xfId="0" applyFont="1" applyBorder="1" applyAlignment="1" applyProtection="1">
      <alignment horizontal="center" vertical="center" wrapText="1"/>
    </xf>
    <xf numFmtId="0" fontId="6" fillId="0" borderId="0" xfId="0" applyFont="1" applyBorder="1" applyAlignment="1" applyProtection="1">
      <alignment horizontal="center" vertical="top" wrapText="1"/>
    </xf>
    <xf numFmtId="0" fontId="4" fillId="0" borderId="0" xfId="0" applyFont="1" applyBorder="1" applyAlignment="1" applyProtection="1">
      <alignment horizontal="left" vertical="center" wrapText="1"/>
    </xf>
    <xf numFmtId="0" fontId="0" fillId="0" borderId="22" xfId="0" applyBorder="1" applyAlignment="1" applyProtection="1">
      <alignment horizontal="center"/>
    </xf>
    <xf numFmtId="0" fontId="0" fillId="0" borderId="5" xfId="0" applyBorder="1" applyAlignment="1" applyProtection="1">
      <alignment horizontal="center"/>
    </xf>
    <xf numFmtId="0" fontId="0" fillId="0" borderId="38" xfId="0" applyBorder="1" applyAlignment="1" applyProtection="1">
      <alignment horizontal="center"/>
    </xf>
    <xf numFmtId="0" fontId="4" fillId="0" borderId="26" xfId="0" applyFont="1" applyBorder="1" applyAlignment="1" applyProtection="1">
      <alignment horizontal="center" vertical="center" wrapText="1"/>
    </xf>
    <xf numFmtId="0" fontId="17" fillId="0" borderId="43" xfId="0" applyFont="1" applyBorder="1" applyAlignment="1" applyProtection="1">
      <alignment horizontal="center"/>
    </xf>
    <xf numFmtId="0" fontId="17" fillId="0" borderId="46" xfId="0" applyFont="1" applyBorder="1" applyAlignment="1" applyProtection="1">
      <alignment horizontal="center"/>
    </xf>
    <xf numFmtId="0" fontId="17" fillId="0" borderId="49" xfId="0" applyFont="1" applyBorder="1" applyAlignment="1" applyProtection="1">
      <alignment horizontal="center"/>
    </xf>
    <xf numFmtId="0" fontId="18" fillId="0" borderId="24"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8" fillId="0" borderId="39" xfId="0" applyFont="1" applyBorder="1" applyAlignment="1" applyProtection="1">
      <alignment horizontal="center" vertical="center" wrapText="1"/>
    </xf>
    <xf numFmtId="0" fontId="20" fillId="0" borderId="5" xfId="1" applyFont="1" applyBorder="1" applyAlignment="1" applyProtection="1">
      <alignment horizontal="left" vertical="center"/>
    </xf>
    <xf numFmtId="0" fontId="20" fillId="0" borderId="0" xfId="1" applyFont="1" applyBorder="1" applyAlignment="1" applyProtection="1">
      <alignment horizontal="left" vertical="center"/>
    </xf>
    <xf numFmtId="0" fontId="4" fillId="0" borderId="34" xfId="0" applyFont="1" applyBorder="1" applyAlignment="1" applyProtection="1">
      <alignment horizontal="left" vertical="top" wrapText="1"/>
    </xf>
    <xf numFmtId="0" fontId="25" fillId="0" borderId="34" xfId="0" applyFont="1" applyBorder="1" applyAlignment="1" applyProtection="1">
      <alignment horizontal="center" vertical="top" wrapText="1"/>
    </xf>
    <xf numFmtId="0" fontId="4" fillId="0" borderId="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19" fillId="0" borderId="44" xfId="0" applyFont="1" applyBorder="1" applyAlignment="1" applyProtection="1">
      <alignment horizontal="center" vertical="center"/>
    </xf>
    <xf numFmtId="0" fontId="19" fillId="0" borderId="47" xfId="0" applyFont="1" applyBorder="1" applyAlignment="1" applyProtection="1">
      <alignment horizontal="center" vertical="center"/>
    </xf>
    <xf numFmtId="0" fontId="19" fillId="0" borderId="50" xfId="0" applyFont="1" applyBorder="1" applyAlignment="1" applyProtection="1">
      <alignment horizontal="center" vertical="center"/>
    </xf>
    <xf numFmtId="0" fontId="4" fillId="0" borderId="1" xfId="0" applyFont="1" applyBorder="1" applyAlignment="1" applyProtection="1">
      <alignment horizontal="center"/>
    </xf>
    <xf numFmtId="0" fontId="6" fillId="0" borderId="1" xfId="0" applyFont="1" applyBorder="1" applyAlignment="1" applyProtection="1">
      <alignment horizontal="left"/>
    </xf>
    <xf numFmtId="14" fontId="6" fillId="0" borderId="1" xfId="0" quotePrefix="1" applyNumberFormat="1" applyFont="1" applyBorder="1" applyAlignment="1" applyProtection="1">
      <alignment horizontal="left"/>
    </xf>
    <xf numFmtId="14" fontId="6" fillId="0" borderId="1" xfId="0" applyNumberFormat="1" applyFont="1" applyBorder="1" applyAlignment="1" applyProtection="1">
      <alignment horizontal="left"/>
    </xf>
    <xf numFmtId="0" fontId="6" fillId="0" borderId="1" xfId="0" applyFont="1" applyBorder="1" applyAlignment="1" applyProtection="1">
      <alignment horizontal="left"/>
      <protection locked="0"/>
    </xf>
    <xf numFmtId="0" fontId="4" fillId="0" borderId="10" xfId="0" applyFont="1" applyBorder="1" applyAlignment="1" applyProtection="1">
      <alignment horizontal="center"/>
    </xf>
    <xf numFmtId="0" fontId="4" fillId="0" borderId="1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6" fillId="0" borderId="12" xfId="0" applyFont="1" applyBorder="1" applyAlignment="1" applyProtection="1">
      <alignment horizontal="center"/>
    </xf>
  </cellXfs>
  <cellStyles count="4">
    <cellStyle name="Normal" xfId="0" builtinId="0"/>
    <cellStyle name="Normal 2" xfId="1"/>
    <cellStyle name="Normal 3" xfId="2"/>
    <cellStyle name="Normal 4" xfId="3"/>
  </cellStyles>
  <dxfs count="39">
    <dxf>
      <fill>
        <patternFill>
          <bgColor rgb="FF35EB58"/>
        </patternFill>
      </fill>
    </dxf>
    <dxf>
      <fill>
        <patternFill>
          <bgColor rgb="FFFF0000"/>
        </patternFill>
      </fill>
    </dxf>
    <dxf>
      <fill>
        <patternFill>
          <bgColor rgb="FFFFFF00"/>
        </patternFill>
      </fill>
    </dxf>
    <dxf>
      <fill>
        <patternFill>
          <bgColor rgb="FF00EB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7D00"/>
        </patternFill>
      </fill>
    </dxf>
    <dxf>
      <fill>
        <patternFill>
          <bgColor rgb="FFFF0000"/>
        </patternFill>
      </fill>
    </dxf>
    <dxf>
      <fill>
        <patternFill>
          <bgColor rgb="FFFF0000"/>
        </patternFill>
      </fill>
    </dxf>
    <dxf>
      <fill>
        <patternFill>
          <bgColor rgb="FFFFFF00"/>
        </patternFill>
      </fill>
    </dxf>
    <dxf>
      <fill>
        <patternFill>
          <bgColor rgb="FF35EB58"/>
        </patternFill>
      </fill>
    </dxf>
    <dxf>
      <font>
        <b/>
        <i val="0"/>
        <condense val="0"/>
        <extend val="0"/>
        <color auto="1"/>
      </font>
      <fill>
        <patternFill>
          <bgColor rgb="FF35EB58"/>
        </patternFill>
      </fill>
    </dxf>
    <dxf>
      <font>
        <b/>
        <i val="0"/>
      </font>
      <fill>
        <patternFill>
          <bgColor rgb="FFFFFF00"/>
        </patternFill>
      </fill>
    </dxf>
    <dxf>
      <font>
        <b/>
        <i val="0"/>
      </font>
      <fill>
        <patternFill>
          <bgColor rgb="FFFF0000"/>
        </patternFill>
      </fill>
    </dxf>
    <dxf>
      <fill>
        <patternFill>
          <bgColor rgb="FF00EB00"/>
        </patternFill>
      </fill>
    </dxf>
    <dxf>
      <fill>
        <patternFill>
          <bgColor rgb="FFFFC000"/>
        </patternFill>
      </fill>
    </dxf>
    <dxf>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7D00"/>
        </patternFill>
      </fill>
    </dxf>
    <dxf>
      <fill>
        <patternFill>
          <bgColor rgb="FFFF0000"/>
        </patternFill>
      </fill>
    </dxf>
    <dxf>
      <fill>
        <patternFill>
          <bgColor rgb="FF00FF00"/>
        </patternFill>
      </fill>
    </dxf>
    <dxf>
      <fill>
        <patternFill>
          <bgColor rgb="FFFFFF00"/>
        </patternFill>
      </fill>
    </dxf>
    <dxf>
      <fill>
        <patternFill>
          <bgColor rgb="FFFF7D00"/>
        </patternFill>
      </fill>
    </dxf>
    <dxf>
      <fill>
        <patternFill>
          <bgColor rgb="FFFF0000"/>
        </patternFill>
      </fill>
    </dxf>
    <dxf>
      <fill>
        <patternFill>
          <bgColor rgb="FF00FF00"/>
        </patternFill>
      </fill>
    </dxf>
    <dxf>
      <fill>
        <patternFill>
          <bgColor rgb="FFFFFF00"/>
        </patternFill>
      </fill>
    </dxf>
    <dxf>
      <fill>
        <patternFill>
          <bgColor rgb="FFFF7D00"/>
        </patternFill>
      </fill>
    </dxf>
    <dxf>
      <fill>
        <patternFill>
          <bgColor rgb="FFFF0000"/>
        </patternFill>
      </fill>
    </dxf>
    <dxf>
      <fill>
        <patternFill>
          <bgColor rgb="FF00FF00"/>
        </patternFill>
      </fill>
    </dxf>
    <dxf>
      <fill>
        <patternFill>
          <bgColor rgb="FFFFFF00"/>
        </patternFill>
      </fill>
    </dxf>
    <dxf>
      <fill>
        <patternFill>
          <bgColor rgb="FFFF7D00"/>
        </patternFill>
      </fill>
    </dxf>
    <dxf>
      <fill>
        <patternFill>
          <bgColor rgb="FFFF0000"/>
        </patternFill>
      </fill>
    </dxf>
    <dxf>
      <fill>
        <patternFill>
          <bgColor rgb="FFFF0000"/>
        </patternFill>
      </fill>
    </dxf>
    <dxf>
      <fill>
        <patternFill>
          <bgColor rgb="FFFFFF00"/>
        </patternFill>
      </fill>
    </dxf>
    <dxf>
      <fill>
        <patternFill>
          <bgColor rgb="FF35EB58"/>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controles'!J13"/><Relationship Id="rId2" Type="http://schemas.openxmlformats.org/officeDocument/2006/relationships/hyperlink" Target="#'Mapa de controles'!J16"/><Relationship Id="rId1" Type="http://schemas.openxmlformats.org/officeDocument/2006/relationships/hyperlink" Target="#'Mapa de controles'!J10"/><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apa de riesgo'!Q16"/><Relationship Id="rId2" Type="http://schemas.openxmlformats.org/officeDocument/2006/relationships/hyperlink" Target="#'Mapa de riesgo'!Q13"/><Relationship Id="rId1" Type="http://schemas.openxmlformats.org/officeDocument/2006/relationships/hyperlink" Target="#'Mapa de riesgo'!Q10"/><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13608</xdr:colOff>
      <xdr:row>10</xdr:row>
      <xdr:rowOff>629993</xdr:rowOff>
    </xdr:from>
    <xdr:to>
      <xdr:col>16</xdr:col>
      <xdr:colOff>421821</xdr:colOff>
      <xdr:row>10</xdr:row>
      <xdr:rowOff>869139</xdr:rowOff>
    </xdr:to>
    <xdr:sp macro="" textlink="">
      <xdr:nvSpPr>
        <xdr:cNvPr id="2" name="5 Flecha a la derecha con bandas">
          <a:hlinkClick xmlns:r="http://schemas.openxmlformats.org/officeDocument/2006/relationships" r:id="rId1"/>
        </xdr:cNvPr>
        <xdr:cNvSpPr/>
      </xdr:nvSpPr>
      <xdr:spPr>
        <a:xfrm>
          <a:off x="20359008" y="5519493"/>
          <a:ext cx="408213" cy="239146"/>
        </a:xfrm>
        <a:prstGeom prst="stripedRightArrow">
          <a:avLst/>
        </a:prstGeom>
        <a:solidFill>
          <a:schemeClr val="accent3">
            <a:lumMod val="5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a:t>IR</a:t>
          </a:r>
        </a:p>
      </xdr:txBody>
    </xdr:sp>
    <xdr:clientData/>
  </xdr:twoCellAnchor>
  <xdr:twoCellAnchor>
    <xdr:from>
      <xdr:col>16</xdr:col>
      <xdr:colOff>0</xdr:colOff>
      <xdr:row>16</xdr:row>
      <xdr:rowOff>561955</xdr:rowOff>
    </xdr:from>
    <xdr:to>
      <xdr:col>16</xdr:col>
      <xdr:colOff>408213</xdr:colOff>
      <xdr:row>16</xdr:row>
      <xdr:rowOff>820151</xdr:rowOff>
    </xdr:to>
    <xdr:sp macro="" textlink="">
      <xdr:nvSpPr>
        <xdr:cNvPr id="3" name="22 Flecha a la derecha con bandas">
          <a:hlinkClick xmlns:r="http://schemas.openxmlformats.org/officeDocument/2006/relationships" r:id="rId2"/>
        </xdr:cNvPr>
        <xdr:cNvSpPr/>
      </xdr:nvSpPr>
      <xdr:spPr>
        <a:xfrm>
          <a:off x="20345400" y="14385905"/>
          <a:ext cx="408213" cy="258196"/>
        </a:xfrm>
        <a:prstGeom prst="stripedRightArrow">
          <a:avLst/>
        </a:prstGeom>
        <a:solidFill>
          <a:schemeClr val="accent3">
            <a:lumMod val="5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a:t>IR</a:t>
          </a:r>
        </a:p>
      </xdr:txBody>
    </xdr:sp>
    <xdr:clientData/>
  </xdr:twoCellAnchor>
  <xdr:twoCellAnchor>
    <xdr:from>
      <xdr:col>16</xdr:col>
      <xdr:colOff>0</xdr:colOff>
      <xdr:row>13</xdr:row>
      <xdr:rowOff>561954</xdr:rowOff>
    </xdr:from>
    <xdr:to>
      <xdr:col>16</xdr:col>
      <xdr:colOff>408213</xdr:colOff>
      <xdr:row>13</xdr:row>
      <xdr:rowOff>820150</xdr:rowOff>
    </xdr:to>
    <xdr:sp macro="" textlink="">
      <xdr:nvSpPr>
        <xdr:cNvPr id="4" name="23 Flecha a la derecha con bandas">
          <a:hlinkClick xmlns:r="http://schemas.openxmlformats.org/officeDocument/2006/relationships" r:id="rId3"/>
        </xdr:cNvPr>
        <xdr:cNvSpPr/>
      </xdr:nvSpPr>
      <xdr:spPr>
        <a:xfrm>
          <a:off x="20345400" y="9991704"/>
          <a:ext cx="408213" cy="258196"/>
        </a:xfrm>
        <a:prstGeom prst="stripedRightArrow">
          <a:avLst/>
        </a:prstGeom>
        <a:solidFill>
          <a:schemeClr val="accent3">
            <a:lumMod val="5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a:t>IR</a:t>
          </a:r>
        </a:p>
      </xdr:txBody>
    </xdr:sp>
    <xdr:clientData/>
  </xdr:twoCellAnchor>
  <xdr:twoCellAnchor editAs="oneCell">
    <xdr:from>
      <xdr:col>0</xdr:col>
      <xdr:colOff>595313</xdr:colOff>
      <xdr:row>0</xdr:row>
      <xdr:rowOff>31750</xdr:rowOff>
    </xdr:from>
    <xdr:to>
      <xdr:col>3</xdr:col>
      <xdr:colOff>349476</xdr:colOff>
      <xdr:row>3</xdr:row>
      <xdr:rowOff>725219</xdr:rowOff>
    </xdr:to>
    <xdr:pic>
      <xdr:nvPicPr>
        <xdr:cNvPr id="6" name="Imagen 5"/>
        <xdr:cNvPicPr>
          <a:picLocks noChangeAspect="1"/>
        </xdr:cNvPicPr>
      </xdr:nvPicPr>
      <xdr:blipFill>
        <a:blip xmlns:r="http://schemas.openxmlformats.org/officeDocument/2006/relationships" r:embed="rId4"/>
        <a:stretch>
          <a:fillRect/>
        </a:stretch>
      </xdr:blipFill>
      <xdr:spPr>
        <a:xfrm>
          <a:off x="595313" y="31750"/>
          <a:ext cx="1865538" cy="1304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21168</xdr:colOff>
      <xdr:row>10</xdr:row>
      <xdr:rowOff>338636</xdr:rowOff>
    </xdr:from>
    <xdr:to>
      <xdr:col>28</xdr:col>
      <xdr:colOff>433918</xdr:colOff>
      <xdr:row>10</xdr:row>
      <xdr:rowOff>592666</xdr:rowOff>
    </xdr:to>
    <xdr:sp macro="" textlink="">
      <xdr:nvSpPr>
        <xdr:cNvPr id="5" name="9 Flecha izquierda">
          <a:hlinkClick xmlns:r="http://schemas.openxmlformats.org/officeDocument/2006/relationships" r:id="rId1"/>
        </xdr:cNvPr>
        <xdr:cNvSpPr/>
      </xdr:nvSpPr>
      <xdr:spPr>
        <a:xfrm>
          <a:off x="35390668" y="4872536"/>
          <a:ext cx="412750" cy="254030"/>
        </a:xfrm>
        <a:prstGeom prst="leftArrow">
          <a:avLst/>
        </a:prstGeom>
        <a:solidFill>
          <a:schemeClr val="accent3">
            <a:lumMod val="50000"/>
          </a:schemeClr>
        </a:soli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lstStyle/>
        <a:p>
          <a:pPr algn="ctr"/>
          <a:r>
            <a:rPr lang="es-ES" sz="400" b="1">
              <a:latin typeface="Arial" panose="020B0604020202020204" pitchFamily="34" charset="0"/>
              <a:cs typeface="Arial" panose="020B0604020202020204" pitchFamily="34" charset="0"/>
            </a:rPr>
            <a:t>Volver</a:t>
          </a:r>
        </a:p>
      </xdr:txBody>
    </xdr:sp>
    <xdr:clientData/>
  </xdr:twoCellAnchor>
  <xdr:twoCellAnchor>
    <xdr:from>
      <xdr:col>28</xdr:col>
      <xdr:colOff>21168</xdr:colOff>
      <xdr:row>13</xdr:row>
      <xdr:rowOff>338636</xdr:rowOff>
    </xdr:from>
    <xdr:to>
      <xdr:col>28</xdr:col>
      <xdr:colOff>433918</xdr:colOff>
      <xdr:row>13</xdr:row>
      <xdr:rowOff>592666</xdr:rowOff>
    </xdr:to>
    <xdr:sp macro="" textlink="">
      <xdr:nvSpPr>
        <xdr:cNvPr id="6" name="10 Flecha izquierda">
          <a:hlinkClick xmlns:r="http://schemas.openxmlformats.org/officeDocument/2006/relationships" r:id="rId2"/>
        </xdr:cNvPr>
        <xdr:cNvSpPr/>
      </xdr:nvSpPr>
      <xdr:spPr>
        <a:xfrm>
          <a:off x="35390668" y="8987336"/>
          <a:ext cx="412750" cy="254030"/>
        </a:xfrm>
        <a:prstGeom prst="leftArrow">
          <a:avLst/>
        </a:prstGeom>
        <a:solidFill>
          <a:schemeClr val="accent3">
            <a:lumMod val="50000"/>
          </a:schemeClr>
        </a:soli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lstStyle/>
        <a:p>
          <a:pPr algn="ctr"/>
          <a:r>
            <a:rPr lang="es-ES" sz="400" b="1">
              <a:latin typeface="Arial" panose="020B0604020202020204" pitchFamily="34" charset="0"/>
              <a:cs typeface="Arial" panose="020B0604020202020204" pitchFamily="34" charset="0"/>
            </a:rPr>
            <a:t>Volver</a:t>
          </a:r>
        </a:p>
      </xdr:txBody>
    </xdr:sp>
    <xdr:clientData/>
  </xdr:twoCellAnchor>
  <xdr:twoCellAnchor>
    <xdr:from>
      <xdr:col>28</xdr:col>
      <xdr:colOff>21168</xdr:colOff>
      <xdr:row>16</xdr:row>
      <xdr:rowOff>338636</xdr:rowOff>
    </xdr:from>
    <xdr:to>
      <xdr:col>28</xdr:col>
      <xdr:colOff>433918</xdr:colOff>
      <xdr:row>16</xdr:row>
      <xdr:rowOff>592666</xdr:rowOff>
    </xdr:to>
    <xdr:sp macro="" textlink="">
      <xdr:nvSpPr>
        <xdr:cNvPr id="7" name="11 Flecha izquierda">
          <a:hlinkClick xmlns:r="http://schemas.openxmlformats.org/officeDocument/2006/relationships" r:id="rId3"/>
        </xdr:cNvPr>
        <xdr:cNvSpPr/>
      </xdr:nvSpPr>
      <xdr:spPr>
        <a:xfrm>
          <a:off x="35390668" y="13102136"/>
          <a:ext cx="412750" cy="254030"/>
        </a:xfrm>
        <a:prstGeom prst="leftArrow">
          <a:avLst/>
        </a:prstGeom>
        <a:solidFill>
          <a:schemeClr val="accent3">
            <a:lumMod val="50000"/>
          </a:schemeClr>
        </a:soli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lstStyle/>
        <a:p>
          <a:pPr algn="ctr"/>
          <a:r>
            <a:rPr lang="es-ES" sz="400" b="1">
              <a:latin typeface="Arial" panose="020B0604020202020204" pitchFamily="34" charset="0"/>
              <a:cs typeface="Arial" panose="020B0604020202020204" pitchFamily="34" charset="0"/>
            </a:rPr>
            <a:t>Volver</a:t>
          </a:r>
        </a:p>
      </xdr:txBody>
    </xdr:sp>
    <xdr:clientData/>
  </xdr:twoCellAnchor>
  <xdr:twoCellAnchor editAs="oneCell">
    <xdr:from>
      <xdr:col>0</xdr:col>
      <xdr:colOff>698500</xdr:colOff>
      <xdr:row>0</xdr:row>
      <xdr:rowOff>0</xdr:rowOff>
    </xdr:from>
    <xdr:to>
      <xdr:col>2</xdr:col>
      <xdr:colOff>786038</xdr:colOff>
      <xdr:row>3</xdr:row>
      <xdr:rowOff>693469</xdr:rowOff>
    </xdr:to>
    <xdr:pic>
      <xdr:nvPicPr>
        <xdr:cNvPr id="9" name="Imagen 8"/>
        <xdr:cNvPicPr>
          <a:picLocks noChangeAspect="1"/>
        </xdr:cNvPicPr>
      </xdr:nvPicPr>
      <xdr:blipFill>
        <a:blip xmlns:r="http://schemas.openxmlformats.org/officeDocument/2006/relationships" r:embed="rId4"/>
        <a:stretch>
          <a:fillRect/>
        </a:stretch>
      </xdr:blipFill>
      <xdr:spPr>
        <a:xfrm>
          <a:off x="698500" y="0"/>
          <a:ext cx="1865538" cy="13073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317500</xdr:colOff>
      <xdr:row>0</xdr:row>
      <xdr:rowOff>31750</xdr:rowOff>
    </xdr:from>
    <xdr:to>
      <xdr:col>2</xdr:col>
      <xdr:colOff>452663</xdr:colOff>
      <xdr:row>3</xdr:row>
      <xdr:rowOff>725219</xdr:rowOff>
    </xdr:to>
    <xdr:pic>
      <xdr:nvPicPr>
        <xdr:cNvPr id="3" name="Imagen 2"/>
        <xdr:cNvPicPr>
          <a:picLocks noChangeAspect="1"/>
        </xdr:cNvPicPr>
      </xdr:nvPicPr>
      <xdr:blipFill>
        <a:blip xmlns:r="http://schemas.openxmlformats.org/officeDocument/2006/relationships" r:embed="rId1"/>
        <a:stretch>
          <a:fillRect/>
        </a:stretch>
      </xdr:blipFill>
      <xdr:spPr>
        <a:xfrm>
          <a:off x="317500" y="31750"/>
          <a:ext cx="1865538" cy="13046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0</xdr:row>
      <xdr:rowOff>38100</xdr:rowOff>
    </xdr:from>
    <xdr:to>
      <xdr:col>2</xdr:col>
      <xdr:colOff>87538</xdr:colOff>
      <xdr:row>2</xdr:row>
      <xdr:rowOff>974457</xdr:rowOff>
    </xdr:to>
    <xdr:pic>
      <xdr:nvPicPr>
        <xdr:cNvPr id="2" name="Imagen 1"/>
        <xdr:cNvPicPr>
          <a:picLocks noChangeAspect="1"/>
        </xdr:cNvPicPr>
      </xdr:nvPicPr>
      <xdr:blipFill>
        <a:blip xmlns:r="http://schemas.openxmlformats.org/officeDocument/2006/relationships" r:embed="rId1"/>
        <a:stretch>
          <a:fillRect/>
        </a:stretch>
      </xdr:blipFill>
      <xdr:spPr>
        <a:xfrm>
          <a:off x="31750" y="38100"/>
          <a:ext cx="1865538" cy="13046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VIER\Downloads\AUDITORIA%20CONTRALORIA\Mapa_de_Riesgos_y_Controles_2014%20Estrateg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
      <sheetName val="Mapa de controles"/>
      <sheetName val="Seguimiento"/>
      <sheetName val="Hoja1"/>
      <sheetName val="Metodología"/>
    </sheetNames>
    <sheetDataSet>
      <sheetData sheetId="0">
        <row r="1">
          <cell r="AD1">
            <v>0</v>
          </cell>
        </row>
        <row r="4">
          <cell r="AD4">
            <v>0</v>
          </cell>
        </row>
        <row r="5">
          <cell r="A5" t="str">
            <v>PROCESO:</v>
          </cell>
          <cell r="B5">
            <v>0</v>
          </cell>
          <cell r="C5">
            <v>0</v>
          </cell>
          <cell r="D5">
            <v>0</v>
          </cell>
          <cell r="E5">
            <v>0</v>
          </cell>
          <cell r="F5" t="str">
            <v>GESTION ESTRATEGICA</v>
          </cell>
        </row>
        <row r="6">
          <cell r="A6" t="str">
            <v>OBJETIVO DEL PROCESO:</v>
          </cell>
          <cell r="B6">
            <v>0</v>
          </cell>
          <cell r="C6">
            <v>0</v>
          </cell>
          <cell r="D6">
            <v>0</v>
          </cell>
          <cell r="E6">
            <v>0</v>
          </cell>
          <cell r="F6">
            <v>0</v>
          </cell>
        </row>
        <row r="10">
          <cell r="A10">
            <v>1</v>
          </cell>
          <cell r="F10" t="str">
            <v>De Cumplimiento</v>
          </cell>
          <cell r="G10" t="str">
            <v xml:space="preserve">Informacion incompleta o insuficiente, .
</v>
          </cell>
          <cell r="H10" t="str">
            <v>Error en la formulación y seguimiento de Planes Operativos</v>
          </cell>
          <cell r="I10" t="str">
            <v>No logro de los objetivos institucionales, no logro de la mision y vision institucional</v>
          </cell>
          <cell r="K10">
            <v>3</v>
          </cell>
          <cell r="M10">
            <v>5</v>
          </cell>
          <cell r="S10" t="str">
            <v>Seguimiento y analisis de indicadores</v>
          </cell>
          <cell r="Y10" t="str">
            <v>ALTA</v>
          </cell>
          <cell r="Z10" t="str">
            <v>REDUCIR, EVITAR, COMPARTIR O TRANSFERIR EL RIESGO</v>
          </cell>
          <cell r="AB10" t="str">
            <v>01/10/2015</v>
          </cell>
          <cell r="AC10" t="str">
            <v>Gerente Asesor de planeacion</v>
          </cell>
          <cell r="AD10" t="str">
            <v>Porcentaje de adherencia a procedimientos, porcentaje de cumplimiento de acciones de mejora resultado de auditorias internas y externas</v>
          </cell>
        </row>
        <row r="11">
          <cell r="A11">
            <v>0</v>
          </cell>
          <cell r="F11">
            <v>0</v>
          </cell>
          <cell r="G11">
            <v>0</v>
          </cell>
          <cell r="H11">
            <v>0</v>
          </cell>
          <cell r="I11">
            <v>0</v>
          </cell>
          <cell r="S11">
            <v>0</v>
          </cell>
          <cell r="Y11">
            <v>0</v>
          </cell>
          <cell r="Z11">
            <v>0</v>
          </cell>
          <cell r="AC11">
            <v>0</v>
          </cell>
          <cell r="AD11">
            <v>0</v>
          </cell>
        </row>
        <row r="12">
          <cell r="A12">
            <v>0</v>
          </cell>
          <cell r="F12">
            <v>0</v>
          </cell>
          <cell r="G12">
            <v>0</v>
          </cell>
          <cell r="H12">
            <v>0</v>
          </cell>
          <cell r="I12">
            <v>0</v>
          </cell>
          <cell r="S12">
            <v>0</v>
          </cell>
          <cell r="Y12">
            <v>0</v>
          </cell>
          <cell r="Z12">
            <v>0</v>
          </cell>
          <cell r="AC12">
            <v>0</v>
          </cell>
          <cell r="AD12">
            <v>0</v>
          </cell>
        </row>
        <row r="13">
          <cell r="A13">
            <v>2</v>
          </cell>
          <cell r="F13">
            <v>0</v>
          </cell>
          <cell r="G13" t="str">
            <v xml:space="preserve">Informacion incompleta o insuficiente, .
</v>
          </cell>
          <cell r="H13" t="str">
            <v>Falla en la formulación y seguimiento  de Proyectos</v>
          </cell>
          <cell r="I13" t="str">
            <v>No logro de los ingresos proveniente de los proyectos, falta de crecimiento y mejoramiento de la institución</v>
          </cell>
          <cell r="K13">
            <v>3</v>
          </cell>
          <cell r="M13">
            <v>4</v>
          </cell>
          <cell r="S13" t="str">
            <v>Seguimiento y analisis de indicadores</v>
          </cell>
          <cell r="Y13" t="str">
            <v>ALTA</v>
          </cell>
          <cell r="Z13" t="str">
            <v>REDUCIR, EVITAR, COMPARTIR O TRANSFERIR EL RIESGO</v>
          </cell>
          <cell r="AB13" t="str">
            <v>01/10/2015</v>
          </cell>
          <cell r="AC13" t="str">
            <v>Gerente Asesor de planeacion</v>
          </cell>
          <cell r="AD13" t="str">
            <v>Porcentaje de adherencia a procedimientos, porcentaje de cumplimiento de acciones de mejora resultado de auditorias internas y externas</v>
          </cell>
        </row>
        <row r="14">
          <cell r="A14">
            <v>0</v>
          </cell>
          <cell r="F14">
            <v>0</v>
          </cell>
          <cell r="G14">
            <v>0</v>
          </cell>
          <cell r="H14">
            <v>0</v>
          </cell>
          <cell r="I14">
            <v>0</v>
          </cell>
          <cell r="S14">
            <v>0</v>
          </cell>
          <cell r="Y14">
            <v>0</v>
          </cell>
          <cell r="Z14">
            <v>0</v>
          </cell>
          <cell r="AC14">
            <v>0</v>
          </cell>
          <cell r="AD14">
            <v>0</v>
          </cell>
        </row>
        <row r="15">
          <cell r="A15">
            <v>0</v>
          </cell>
          <cell r="F15">
            <v>0</v>
          </cell>
          <cell r="G15">
            <v>0</v>
          </cell>
          <cell r="H15">
            <v>0</v>
          </cell>
          <cell r="I15">
            <v>0</v>
          </cell>
          <cell r="S15">
            <v>0</v>
          </cell>
          <cell r="Y15">
            <v>0</v>
          </cell>
          <cell r="Z15">
            <v>0</v>
          </cell>
          <cell r="AC15">
            <v>0</v>
          </cell>
          <cell r="AD15">
            <v>0</v>
          </cell>
        </row>
        <row r="16">
          <cell r="A16">
            <v>3</v>
          </cell>
          <cell r="F16">
            <v>0</v>
          </cell>
          <cell r="G16" t="str">
            <v xml:space="preserve">Informacion incompleta o insuficiente,  .
</v>
          </cell>
          <cell r="H16" t="str">
            <v>Errores en la Gestión Integral de la Información</v>
          </cell>
          <cell r="I16" t="str">
            <v>Errores en la toma de decisiones, inoportunidad de la informacion, incumplimiento de obligaciones con los entes de control</v>
          </cell>
          <cell r="K16">
            <v>3</v>
          </cell>
          <cell r="M16">
            <v>4</v>
          </cell>
          <cell r="S16" t="str">
            <v>Seguimiento y analisis de indicadores</v>
          </cell>
          <cell r="Y16" t="str">
            <v>ALTA</v>
          </cell>
          <cell r="Z16" t="str">
            <v>REDUCIR, EVITAR, COMPARTIR O TRANSFERIR EL RIESGO</v>
          </cell>
          <cell r="AB16" t="str">
            <v>01/10/2015</v>
          </cell>
          <cell r="AC16" t="str">
            <v>Gerente Asesor de planeacion</v>
          </cell>
          <cell r="AD16" t="str">
            <v>Porcentaje de adherencia a procedimientos, porcentaje de cumplimiento de acciones de mejora resultado de auditorias internas y externas</v>
          </cell>
        </row>
        <row r="17">
          <cell r="A17">
            <v>0</v>
          </cell>
          <cell r="F17">
            <v>0</v>
          </cell>
          <cell r="G17">
            <v>0</v>
          </cell>
          <cell r="H17">
            <v>0</v>
          </cell>
          <cell r="I17">
            <v>0</v>
          </cell>
          <cell r="S17">
            <v>0</v>
          </cell>
          <cell r="Y17">
            <v>0</v>
          </cell>
          <cell r="Z17">
            <v>0</v>
          </cell>
          <cell r="AC17">
            <v>0</v>
          </cell>
          <cell r="AD17">
            <v>0</v>
          </cell>
        </row>
        <row r="18">
          <cell r="A18">
            <v>0</v>
          </cell>
          <cell r="F18">
            <v>0</v>
          </cell>
          <cell r="G18">
            <v>0</v>
          </cell>
          <cell r="H18">
            <v>0</v>
          </cell>
          <cell r="I18">
            <v>0</v>
          </cell>
          <cell r="S18">
            <v>0</v>
          </cell>
          <cell r="Y18">
            <v>0</v>
          </cell>
          <cell r="Z18">
            <v>0</v>
          </cell>
          <cell r="AC18">
            <v>0</v>
          </cell>
          <cell r="AD18">
            <v>0</v>
          </cell>
        </row>
        <row r="98">
          <cell r="H98" t="str">
            <v>Infraestructura</v>
          </cell>
        </row>
        <row r="99">
          <cell r="H99" t="str">
            <v>Personal</v>
          </cell>
        </row>
        <row r="100">
          <cell r="H100" t="str">
            <v>Procesos</v>
          </cell>
        </row>
        <row r="101">
          <cell r="H101" t="str">
            <v>Tecnología</v>
          </cell>
        </row>
        <row r="102">
          <cell r="H102" t="str">
            <v>Económicos</v>
          </cell>
        </row>
        <row r="103">
          <cell r="H103" t="str">
            <v>Medioambientales</v>
          </cell>
        </row>
        <row r="104">
          <cell r="H104" t="str">
            <v>Políticos</v>
          </cell>
        </row>
        <row r="105">
          <cell r="H105" t="str">
            <v>Sociales</v>
          </cell>
        </row>
        <row r="106">
          <cell r="H106" t="str">
            <v>Tecnológicos</v>
          </cell>
        </row>
      </sheetData>
      <sheetData sheetId="1">
        <row r="10">
          <cell r="X10">
            <v>1</v>
          </cell>
          <cell r="Y10">
            <v>5</v>
          </cell>
          <cell r="AA10" t="str">
            <v>Debe formularse</v>
          </cell>
        </row>
        <row r="11">
          <cell r="X11">
            <v>0</v>
          </cell>
          <cell r="Y11">
            <v>0</v>
          </cell>
        </row>
        <row r="12">
          <cell r="X12">
            <v>0</v>
          </cell>
          <cell r="Y12">
            <v>0</v>
          </cell>
        </row>
        <row r="13">
          <cell r="X13">
            <v>2</v>
          </cell>
          <cell r="Y13">
            <v>4</v>
          </cell>
          <cell r="AA13" t="str">
            <v>Debe formularse</v>
          </cell>
        </row>
        <row r="14">
          <cell r="X14">
            <v>0</v>
          </cell>
          <cell r="Y14">
            <v>0</v>
          </cell>
        </row>
        <row r="15">
          <cell r="X15">
            <v>0</v>
          </cell>
          <cell r="Y15">
            <v>0</v>
          </cell>
        </row>
        <row r="16">
          <cell r="X16">
            <v>1</v>
          </cell>
          <cell r="Y16">
            <v>4</v>
          </cell>
          <cell r="AA16" t="str">
            <v>Debe formularse</v>
          </cell>
        </row>
        <row r="17">
          <cell r="X17">
            <v>0</v>
          </cell>
          <cell r="Y17">
            <v>0</v>
          </cell>
        </row>
        <row r="18">
          <cell r="X18">
            <v>0</v>
          </cell>
          <cell r="Y18">
            <v>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8"/>
  <sheetViews>
    <sheetView topLeftCell="A4" zoomScale="40" zoomScaleNormal="40" workbookViewId="0">
      <selection activeCell="L16" sqref="L16:L18"/>
    </sheetView>
  </sheetViews>
  <sheetFormatPr baseColWidth="10" defaultColWidth="8.7265625" defaultRowHeight="14.5" x14ac:dyDescent="0.35"/>
  <cols>
    <col min="3" max="3" width="12.7265625" customWidth="1"/>
    <col min="6" max="6" width="15.08984375" customWidth="1"/>
    <col min="7" max="7" width="12.90625" customWidth="1"/>
    <col min="8" max="8" width="17" customWidth="1"/>
    <col min="9" max="9" width="14.36328125" customWidth="1"/>
    <col min="12" max="12" width="11.08984375" customWidth="1"/>
    <col min="16" max="16" width="13.08984375" customWidth="1"/>
    <col min="18" max="18" width="12.6328125" customWidth="1"/>
    <col min="20" max="20" width="11.7265625" customWidth="1"/>
    <col min="22" max="22" width="10.90625" customWidth="1"/>
    <col min="25" max="25" width="15.453125" customWidth="1"/>
    <col min="26" max="26" width="18.08984375" customWidth="1"/>
    <col min="27" max="27" width="25.453125" customWidth="1"/>
    <col min="28" max="28" width="16.1796875" customWidth="1"/>
    <col min="29" max="29" width="15.6328125" customWidth="1"/>
    <col min="30" max="30" width="19.26953125" customWidth="1"/>
  </cols>
  <sheetData>
    <row r="1" spans="1:30" ht="16.5" x14ac:dyDescent="0.35">
      <c r="A1" s="149"/>
      <c r="B1" s="149"/>
      <c r="C1" s="149"/>
      <c r="D1" s="149"/>
      <c r="E1" s="149"/>
      <c r="F1" s="150" t="s">
        <v>0</v>
      </c>
      <c r="G1" s="151"/>
      <c r="H1" s="151"/>
      <c r="I1" s="151"/>
      <c r="J1" s="151"/>
      <c r="K1" s="151"/>
      <c r="L1" s="151"/>
      <c r="M1" s="151"/>
      <c r="N1" s="151"/>
      <c r="O1" s="151"/>
      <c r="P1" s="151"/>
      <c r="Q1" s="151"/>
      <c r="R1" s="151"/>
      <c r="S1" s="151"/>
      <c r="T1" s="151"/>
      <c r="U1" s="151"/>
      <c r="V1" s="151"/>
      <c r="W1" s="151"/>
      <c r="X1" s="151"/>
      <c r="Y1" s="151"/>
      <c r="Z1" s="151"/>
      <c r="AA1" s="151"/>
      <c r="AB1" s="152"/>
      <c r="AC1" s="1" t="s">
        <v>1</v>
      </c>
      <c r="AD1" s="2" t="s">
        <v>197</v>
      </c>
    </row>
    <row r="2" spans="1:30" ht="16.5" x14ac:dyDescent="0.35">
      <c r="A2" s="149"/>
      <c r="B2" s="149"/>
      <c r="C2" s="149"/>
      <c r="D2" s="149"/>
      <c r="E2" s="149"/>
      <c r="F2" s="153" t="s">
        <v>193</v>
      </c>
      <c r="G2" s="154"/>
      <c r="H2" s="154"/>
      <c r="I2" s="154"/>
      <c r="J2" s="154"/>
      <c r="K2" s="154"/>
      <c r="L2" s="154"/>
      <c r="M2" s="154"/>
      <c r="N2" s="154"/>
      <c r="O2" s="154"/>
      <c r="P2" s="154"/>
      <c r="Q2" s="154"/>
      <c r="R2" s="154"/>
      <c r="S2" s="154"/>
      <c r="T2" s="154"/>
      <c r="U2" s="154"/>
      <c r="V2" s="154"/>
      <c r="W2" s="154"/>
      <c r="X2" s="154"/>
      <c r="Y2" s="154"/>
      <c r="Z2" s="154"/>
      <c r="AA2" s="154"/>
      <c r="AB2" s="155"/>
      <c r="AC2" s="3" t="s">
        <v>2</v>
      </c>
      <c r="AD2" s="4">
        <v>41945</v>
      </c>
    </row>
    <row r="3" spans="1:30" ht="15.5" x14ac:dyDescent="0.35">
      <c r="A3" s="149"/>
      <c r="B3" s="149"/>
      <c r="C3" s="149"/>
      <c r="D3" s="149"/>
      <c r="E3" s="149"/>
      <c r="F3" s="153" t="s">
        <v>3</v>
      </c>
      <c r="G3" s="154"/>
      <c r="H3" s="154"/>
      <c r="I3" s="154"/>
      <c r="J3" s="154"/>
      <c r="K3" s="154"/>
      <c r="L3" s="154"/>
      <c r="M3" s="154"/>
      <c r="N3" s="154"/>
      <c r="O3" s="154"/>
      <c r="P3" s="154"/>
      <c r="Q3" s="154"/>
      <c r="R3" s="154"/>
      <c r="S3" s="154"/>
      <c r="T3" s="154"/>
      <c r="U3" s="154"/>
      <c r="V3" s="154"/>
      <c r="W3" s="154"/>
      <c r="X3" s="154"/>
      <c r="Y3" s="154"/>
      <c r="Z3" s="154"/>
      <c r="AA3" s="154"/>
      <c r="AB3" s="155"/>
      <c r="AC3" s="3" t="s">
        <v>4</v>
      </c>
      <c r="AD3" s="5">
        <v>2</v>
      </c>
    </row>
    <row r="4" spans="1:30" ht="60.5" customHeight="1" x14ac:dyDescent="0.35">
      <c r="A4" s="149"/>
      <c r="B4" s="149"/>
      <c r="C4" s="149"/>
      <c r="D4" s="149"/>
      <c r="E4" s="149"/>
      <c r="F4" s="156"/>
      <c r="G4" s="157"/>
      <c r="H4" s="157"/>
      <c r="I4" s="157"/>
      <c r="J4" s="157"/>
      <c r="K4" s="157"/>
      <c r="L4" s="157"/>
      <c r="M4" s="157"/>
      <c r="N4" s="157"/>
      <c r="O4" s="157"/>
      <c r="P4" s="157"/>
      <c r="Q4" s="157"/>
      <c r="R4" s="157"/>
      <c r="S4" s="157"/>
      <c r="T4" s="157"/>
      <c r="U4" s="157"/>
      <c r="V4" s="157"/>
      <c r="W4" s="157"/>
      <c r="X4" s="157"/>
      <c r="Y4" s="157"/>
      <c r="Z4" s="157"/>
      <c r="AA4" s="157"/>
      <c r="AB4" s="158"/>
      <c r="AC4" s="3" t="s">
        <v>5</v>
      </c>
      <c r="AD4" s="5"/>
    </row>
    <row r="5" spans="1:30" ht="29" customHeight="1" x14ac:dyDescent="0.35">
      <c r="A5" s="159" t="s">
        <v>6</v>
      </c>
      <c r="B5" s="160"/>
      <c r="C5" s="160"/>
      <c r="D5" s="160"/>
      <c r="E5" s="161"/>
      <c r="F5" s="162" t="s">
        <v>7</v>
      </c>
      <c r="G5" s="163"/>
      <c r="H5" s="163"/>
      <c r="I5" s="163"/>
      <c r="J5" s="164"/>
      <c r="K5" s="165" t="s">
        <v>8</v>
      </c>
      <c r="L5" s="166"/>
      <c r="M5" s="167" t="s">
        <v>194</v>
      </c>
      <c r="N5" s="168"/>
      <c r="O5" s="168"/>
      <c r="P5" s="168"/>
      <c r="Q5" s="168"/>
      <c r="R5" s="168"/>
      <c r="S5" s="168"/>
      <c r="T5" s="168"/>
      <c r="U5" s="168"/>
      <c r="V5" s="168"/>
      <c r="W5" s="168"/>
      <c r="X5" s="168"/>
      <c r="Y5" s="168"/>
      <c r="Z5" s="168"/>
      <c r="AA5" s="168"/>
      <c r="AB5" s="168"/>
      <c r="AC5" s="168"/>
      <c r="AD5" s="169"/>
    </row>
    <row r="6" spans="1:30" ht="50.5" customHeight="1" x14ac:dyDescent="0.35">
      <c r="A6" s="170" t="s">
        <v>9</v>
      </c>
      <c r="B6" s="171"/>
      <c r="C6" s="171"/>
      <c r="D6" s="171"/>
      <c r="E6" s="172"/>
      <c r="F6" s="173" t="s">
        <v>195</v>
      </c>
      <c r="G6" s="174"/>
      <c r="H6" s="174"/>
      <c r="I6" s="174"/>
      <c r="J6" s="174"/>
      <c r="K6" s="174"/>
      <c r="L6" s="174"/>
      <c r="M6" s="174"/>
      <c r="N6" s="174"/>
      <c r="O6" s="174"/>
      <c r="P6" s="174"/>
      <c r="Q6" s="174"/>
      <c r="R6" s="174"/>
      <c r="S6" s="174"/>
      <c r="T6" s="174"/>
      <c r="U6" s="174"/>
      <c r="V6" s="174"/>
      <c r="W6" s="174"/>
      <c r="X6" s="174"/>
      <c r="Y6" s="174"/>
      <c r="Z6" s="174"/>
      <c r="AA6" s="174"/>
      <c r="AB6" s="174"/>
      <c r="AC6" s="174"/>
      <c r="AD6" s="175"/>
    </row>
    <row r="7" spans="1:30" x14ac:dyDescent="0.35">
      <c r="A7" s="134" t="s">
        <v>10</v>
      </c>
      <c r="B7" s="135" t="s">
        <v>11</v>
      </c>
      <c r="C7" s="135"/>
      <c r="D7" s="135"/>
      <c r="E7" s="136"/>
      <c r="F7" s="137" t="s">
        <v>12</v>
      </c>
      <c r="G7" s="138"/>
      <c r="H7" s="138"/>
      <c r="I7" s="139"/>
      <c r="J7" s="143" t="s">
        <v>13</v>
      </c>
      <c r="K7" s="135"/>
      <c r="L7" s="135"/>
      <c r="M7" s="135"/>
      <c r="N7" s="135"/>
      <c r="O7" s="135"/>
      <c r="P7" s="136"/>
      <c r="Q7" s="143" t="s">
        <v>14</v>
      </c>
      <c r="R7" s="135"/>
      <c r="S7" s="135"/>
      <c r="T7" s="135"/>
      <c r="U7" s="135"/>
      <c r="V7" s="135"/>
      <c r="W7" s="135"/>
      <c r="X7" s="135"/>
      <c r="Y7" s="135"/>
      <c r="Z7" s="136"/>
      <c r="AA7" s="144" t="s">
        <v>15</v>
      </c>
      <c r="AB7" s="144"/>
      <c r="AC7" s="144"/>
      <c r="AD7" s="144"/>
    </row>
    <row r="8" spans="1:30" x14ac:dyDescent="0.35">
      <c r="A8" s="134"/>
      <c r="B8" s="135" t="s">
        <v>16</v>
      </c>
      <c r="C8" s="135"/>
      <c r="D8" s="135"/>
      <c r="E8" s="136"/>
      <c r="F8" s="140"/>
      <c r="G8" s="141"/>
      <c r="H8" s="141"/>
      <c r="I8" s="142"/>
      <c r="J8" s="134" t="s">
        <v>17</v>
      </c>
      <c r="K8" s="134"/>
      <c r="L8" s="134"/>
      <c r="M8" s="134"/>
      <c r="N8" s="143" t="s">
        <v>18</v>
      </c>
      <c r="O8" s="136"/>
      <c r="P8" s="147" t="s">
        <v>19</v>
      </c>
      <c r="Q8" s="137" t="s">
        <v>20</v>
      </c>
      <c r="R8" s="138"/>
      <c r="S8" s="138"/>
      <c r="T8" s="139"/>
      <c r="U8" s="143" t="s">
        <v>21</v>
      </c>
      <c r="V8" s="135"/>
      <c r="W8" s="135"/>
      <c r="X8" s="136"/>
      <c r="Y8" s="147" t="s">
        <v>22</v>
      </c>
      <c r="Z8" s="147" t="s">
        <v>23</v>
      </c>
      <c r="AA8" s="145" t="s">
        <v>24</v>
      </c>
      <c r="AB8" s="145" t="s">
        <v>25</v>
      </c>
      <c r="AC8" s="145" t="s">
        <v>26</v>
      </c>
      <c r="AD8" s="145" t="s">
        <v>27</v>
      </c>
    </row>
    <row r="9" spans="1:30" ht="68.5" customHeight="1" x14ac:dyDescent="0.35">
      <c r="A9" s="134"/>
      <c r="B9" s="6" t="s">
        <v>28</v>
      </c>
      <c r="C9" s="7" t="s">
        <v>29</v>
      </c>
      <c r="D9" s="6" t="s">
        <v>30</v>
      </c>
      <c r="E9" s="7" t="s">
        <v>29</v>
      </c>
      <c r="F9" s="7" t="s">
        <v>31</v>
      </c>
      <c r="G9" s="7" t="s">
        <v>32</v>
      </c>
      <c r="H9" s="7" t="s">
        <v>33</v>
      </c>
      <c r="I9" s="7" t="s">
        <v>34</v>
      </c>
      <c r="J9" s="143" t="s">
        <v>35</v>
      </c>
      <c r="K9" s="136"/>
      <c r="L9" s="143" t="s">
        <v>36</v>
      </c>
      <c r="M9" s="136"/>
      <c r="N9" s="7" t="s">
        <v>37</v>
      </c>
      <c r="O9" s="7" t="s">
        <v>38</v>
      </c>
      <c r="P9" s="148"/>
      <c r="Q9" s="134" t="s">
        <v>39</v>
      </c>
      <c r="R9" s="134"/>
      <c r="S9" s="143" t="s">
        <v>40</v>
      </c>
      <c r="T9" s="136"/>
      <c r="U9" s="143" t="s">
        <v>35</v>
      </c>
      <c r="V9" s="136"/>
      <c r="W9" s="143" t="s">
        <v>36</v>
      </c>
      <c r="X9" s="136"/>
      <c r="Y9" s="148"/>
      <c r="Z9" s="148"/>
      <c r="AA9" s="146"/>
      <c r="AB9" s="146"/>
      <c r="AC9" s="146"/>
      <c r="AD9" s="146"/>
    </row>
    <row r="10" spans="1:30" ht="217.5" customHeight="1" x14ac:dyDescent="0.35">
      <c r="A10" s="131">
        <v>1</v>
      </c>
      <c r="B10" s="116" t="s">
        <v>41</v>
      </c>
      <c r="C10" s="127" t="s">
        <v>42</v>
      </c>
      <c r="D10" s="116"/>
      <c r="E10" s="127"/>
      <c r="F10" s="116" t="s">
        <v>43</v>
      </c>
      <c r="G10" s="122" t="str">
        <f>CONCATENATE(C10,".
",E10)</f>
        <v xml:space="preserve">Informacion incompleta o insuficiente, .
</v>
      </c>
      <c r="H10" s="125" t="s">
        <v>44</v>
      </c>
      <c r="I10" s="125" t="s">
        <v>45</v>
      </c>
      <c r="J10" s="130" t="s">
        <v>46</v>
      </c>
      <c r="K10" s="112">
        <f>+IF(J10="Raro",1,IF(J10="Improbable",2,IF(J10="Posible",3,IF(J10="Probable",4,IF(J10="Casi Seguro",5," ")))))</f>
        <v>3</v>
      </c>
      <c r="L10" s="116" t="s">
        <v>47</v>
      </c>
      <c r="M10" s="112">
        <f>+IF(L10="Insignificante",1,IF(L10="Menor",2,IF(L10="Moderado",3,IF(L10="Mayor",4,IF(L10="Catastrófico",5," ")))))</f>
        <v>5</v>
      </c>
      <c r="N10" s="116" t="s">
        <v>48</v>
      </c>
      <c r="O10" s="116" t="s">
        <v>49</v>
      </c>
      <c r="P10" s="113" t="str">
        <f>+IF(OR(AND(J10="Raro",L10="Insignificante"),AND(J10="Raro",L10="Menor"),AND(J10="Improbable",L10="Insignificante"),AND(J10="Improbable",L10="Menor"),AND(J10="Posible",L10="Insignificante")),"BAJA",IF(OR(AND(J10="Probable",L10="Insignificante"),AND(J10="Posible",L10="Menor"),AND(J10="Raro",L10="Moderado"),AND(J10="Improbable",L10="Moderado")),"MODERADA",IF(OR(AND(J10="Casi Seguro",L10="Insignificante"),AND(J10="Probable",L10="Menor"),AND(J10="Casi Seguro",L10="Menor"),AND(J10="Posible",L10="Moderado"),AND(J10="Probable",L10="Moderado"),AND(J10="Raro",L10="Mayor"),AND(J10="Improbable",L10="Mayor"),AND(J10="Raro",L10="Catastrófico")),"ALTA",IF(OR(AND(J10="Casi Seguro",L10="Moderado"),AND(J10="Posible",L10="Mayor"),AND(J10="Probable",L10="Mayor"),AND(J10="Casi Seguro",L10="Mayor"),AND(J10="Improbable",L10="Catastrófico"),AND(J10="Posible",L10="Catastrófico"),AND(J10="Probable",L10="Catastrófico"),AND(J10="Casi Seguro",L10="Catastrófico")),"EXTREMA"," "))))</f>
        <v>EXTREMA</v>
      </c>
      <c r="Q10" s="119"/>
      <c r="R10" s="8" t="s">
        <v>50</v>
      </c>
      <c r="S10" s="105" t="s">
        <v>51</v>
      </c>
      <c r="T10" s="106"/>
      <c r="U10" s="107">
        <f>+'[1]Mapa de controles'!X10:X12</f>
        <v>1</v>
      </c>
      <c r="V10" s="110" t="str">
        <f>+IF(U10=1,"Raro",IF(U10=2,"Improbable",IF(U10=3,"Posible",IF(U10=4,"Probable",IF(U10=5,"Casi Seguro"," ")))))</f>
        <v>Raro</v>
      </c>
      <c r="W10" s="112">
        <f>+'[1]Mapa de controles'!Y10:Y12</f>
        <v>5</v>
      </c>
      <c r="X10" s="112" t="str">
        <f>+IF(W10=1,"Insignificante",IF(W10=2,"Menor",IF(W10=3,"Moderado",IF(W10=4,"Mayor",IF(W10=5,"Catastrófico"," ")))))</f>
        <v>Catastrófico</v>
      </c>
      <c r="Y10" s="113" t="str">
        <f>+IF(OR(AND(V10="Raro",X10="Insignificante"),AND(V10="Raro",X10="Menor"),AND(V10="Improbable",X10="Insignificante"),AND(V10="Improbable",X10="Menor"),AND(V10="Posible",X10="Insignificante")),"BAJA",IF(OR(AND(V10="Probable",X10="Insignificante"),AND(V10="Posible",X10="Menor"),AND(V10="Raro",X10="Moderado"),AND(V10="Improbable",X10="Moderado")),"MODERADA",IF(OR(AND(V10="Casi Seguro",X10="Insignificante"),AND(V10="Probable",X10="Menor"),AND(V10="Casi Seguro",X10="Menor"),AND(V10="Posible",X10="Moderado"),AND(V10="Probable",X10="Moderado"),AND(V10="Raro",X10="Mayor"),AND(V10="Improbable",X10="Mayor"),AND(V10="Raro",X10="Catastrófico")),"ALTA",IF(OR(AND(V10="Casi Seguro",X10="Moderado"),AND(V10="Posible",X10="Mayor"),AND(V10="Probable",X10="Mayor"),AND(V10="Casi Seguro",X10="Mayor"),AND(V10="Improbable",X10="Catastrófico"),AND(V10="Posible",X10="Catastrófico"),AND(V10="Probable",X10="Catastrófico"),AND(V10="Casi Seguro",X10="Catastrófico")),"EXTREMA"," "))))</f>
        <v>ALTA</v>
      </c>
      <c r="Z10" s="107" t="str">
        <f>+IF(Y10="BAJA","ASUMIR EL RIESGO",IF(Y10="MODERADA","ASUMIR, REDUCIR EL RIESGO",IF(Y10="ALTA","REDUCIR, EVITAR, COMPARTIR O TRANSFERIR EL RIESGO",IF(Y10="EXTREMA","REDUCIR, EVITAR, COMPARTIR O TRANSFERIR EL RIESGO", " "))))</f>
        <v>REDUCIR, EVITAR, COMPARTIR O TRANSFERIR EL RIESGO</v>
      </c>
      <c r="AA10" s="9" t="s">
        <v>52</v>
      </c>
      <c r="AB10" s="10" t="s">
        <v>53</v>
      </c>
      <c r="AC10" s="99" t="s">
        <v>54</v>
      </c>
      <c r="AD10" s="102" t="s">
        <v>55</v>
      </c>
    </row>
    <row r="11" spans="1:30" x14ac:dyDescent="0.35">
      <c r="A11" s="132"/>
      <c r="B11" s="117"/>
      <c r="C11" s="128"/>
      <c r="D11" s="117"/>
      <c r="E11" s="128"/>
      <c r="F11" s="117"/>
      <c r="G11" s="123"/>
      <c r="H11" s="125"/>
      <c r="I11" s="125"/>
      <c r="J11" s="130"/>
      <c r="K11" s="112"/>
      <c r="L11" s="117"/>
      <c r="M11" s="112"/>
      <c r="N11" s="117"/>
      <c r="O11" s="117"/>
      <c r="P11" s="114"/>
      <c r="Q11" s="120"/>
      <c r="R11" s="8"/>
      <c r="S11" s="105"/>
      <c r="T11" s="106"/>
      <c r="U11" s="108"/>
      <c r="V11" s="111"/>
      <c r="W11" s="112"/>
      <c r="X11" s="112"/>
      <c r="Y11" s="114"/>
      <c r="Z11" s="108"/>
      <c r="AA11" s="9"/>
      <c r="AB11" s="10"/>
      <c r="AC11" s="100"/>
      <c r="AD11" s="103"/>
    </row>
    <row r="12" spans="1:30" x14ac:dyDescent="0.35">
      <c r="A12" s="133"/>
      <c r="B12" s="118"/>
      <c r="C12" s="129"/>
      <c r="D12" s="118"/>
      <c r="E12" s="129"/>
      <c r="F12" s="118"/>
      <c r="G12" s="124"/>
      <c r="H12" s="125"/>
      <c r="I12" s="125"/>
      <c r="J12" s="130"/>
      <c r="K12" s="112"/>
      <c r="L12" s="117"/>
      <c r="M12" s="112"/>
      <c r="N12" s="118"/>
      <c r="O12" s="118"/>
      <c r="P12" s="115"/>
      <c r="Q12" s="121"/>
      <c r="R12" s="8"/>
      <c r="S12" s="105"/>
      <c r="T12" s="106"/>
      <c r="U12" s="109"/>
      <c r="V12" s="111"/>
      <c r="W12" s="112"/>
      <c r="X12" s="112"/>
      <c r="Y12" s="115"/>
      <c r="Z12" s="109"/>
      <c r="AA12" s="9"/>
      <c r="AB12" s="10"/>
      <c r="AC12" s="101"/>
      <c r="AD12" s="104"/>
    </row>
    <row r="13" spans="1:30" ht="187.5" x14ac:dyDescent="0.35">
      <c r="A13" s="126">
        <v>2</v>
      </c>
      <c r="B13" s="116" t="s">
        <v>41</v>
      </c>
      <c r="C13" s="127" t="s">
        <v>42</v>
      </c>
      <c r="D13" s="116"/>
      <c r="E13" s="127"/>
      <c r="F13" s="116"/>
      <c r="G13" s="122" t="str">
        <f t="shared" ref="G13" si="0">CONCATENATE(C13,".
",E13)</f>
        <v xml:space="preserve">Informacion incompleta o insuficiente, .
</v>
      </c>
      <c r="H13" s="125" t="s">
        <v>56</v>
      </c>
      <c r="I13" s="125" t="s">
        <v>57</v>
      </c>
      <c r="J13" s="116" t="s">
        <v>46</v>
      </c>
      <c r="K13" s="112">
        <f>+IF(J13="Raro",1,IF(J13="Improbable",2,IF(J13="Posible",3,IF(J13="Probable",4,IF(J13="Casi Seguro",5," ")))))</f>
        <v>3</v>
      </c>
      <c r="L13" s="116" t="s">
        <v>58</v>
      </c>
      <c r="M13" s="112">
        <f>+IF(L13="Insignificante",1,IF(L13="Menor",2,IF(L13="Moderado",3,IF(L13="Mayor",4,IF(L13="Catastrófico",5," ")))))</f>
        <v>4</v>
      </c>
      <c r="N13" s="116" t="s">
        <v>48</v>
      </c>
      <c r="O13" s="116" t="s">
        <v>59</v>
      </c>
      <c r="P13" s="113" t="str">
        <f>+IF(OR(AND(J13="Raro",L13="Insignificante"),AND(J13="Raro",L13="Menor"),AND(J13="Improbable",L13="Insignificante"),AND(J13="Improbable",L13="Menor"),AND(J13="Posible",L13="Insignificante")),"BAJA",IF(OR(AND(J13="Probable",L13="Insignificante"),AND(J13="Posible",L13="Menor"),AND(J13="Raro",L13="Moderado"),AND(J13="Improbable",L13="Moderado")),"MODERADA",IF(OR(AND(J13="Casi Seguro",L13="Insignificante"),AND(J13="Probable",L13="Menor"),AND(J13="Casi Seguro",L13="Menor"),AND(J13="Posible",L13="Moderado"),AND(J13="Probable",L13="Moderado"),AND(J13="Raro",L13="Mayor"),AND(J13="Improbable",L13="Mayor"),AND(J13="Raro",L13="Catastrófico")),"ALTA",IF(OR(AND(J13="Casi Seguro",L13="Moderado"),AND(J13="Posible",L13="Mayor"),AND(J13="Probable",L13="Mayor"),AND(J13="Casi Seguro",L13="Mayor"),AND(J13="Improbable",L13="Catastrófico"),AND(J13="Posible",L13="Catastrófico"),AND(J13="Probable",L13="Catastrófico"),AND(J13="Casi Seguro",L13="Catastrófico")),"EXTREMA"," "))))</f>
        <v>EXTREMA</v>
      </c>
      <c r="Q13" s="119"/>
      <c r="R13" s="8" t="s">
        <v>50</v>
      </c>
      <c r="S13" s="105" t="s">
        <v>51</v>
      </c>
      <c r="T13" s="106"/>
      <c r="U13" s="107">
        <f>+'[1]Mapa de controles'!X13:X15</f>
        <v>2</v>
      </c>
      <c r="V13" s="110" t="str">
        <f>+IF(U13=1,"Raro",IF(U13=2,"Improbable",IF(U13=3,"Posible",IF(U13=4,"Probable",IF(U13=5,"Casi Seguro"," ")))))</f>
        <v>Improbable</v>
      </c>
      <c r="W13" s="112">
        <f>+'[1]Mapa de controles'!Y13:Y15</f>
        <v>4</v>
      </c>
      <c r="X13" s="112" t="str">
        <f>+IF(W13=1,"Insignificante",IF(W13=2,"Menor",IF(W13=3,"Moderado",IF(W13=4,"Mayor",IF(W13=5,"Catastrófico"," ")))))</f>
        <v>Mayor</v>
      </c>
      <c r="Y13" s="113" t="str">
        <f>+IF(OR(AND(V13="Raro",X13="Insignificante"),AND(V13="Raro",X13="Menor"),AND(V13="Improbable",X13="Insignificante"),AND(V13="Improbable",X13="Menor"),AND(V13="Posible",X13="Insignificante")),"BAJA",IF(OR(AND(V13="Probable",X13="Insignificante"),AND(V13="Posible",X13="Menor"),AND(V13="Raro",X13="Moderado"),AND(V13="Improbable",X13="Moderado")),"MODERADA",IF(OR(AND(V13="Casi Seguro",X13="Insignificante"),AND(V13="Probable",X13="Menor"),AND(V13="Casi Seguro",X13="Menor"),AND(V13="Posible",X13="Moderado"),AND(V13="Probable",X13="Moderado"),AND(V13="Raro",X13="Mayor"),AND(V13="Improbable",X13="Mayor"),AND(V13="Raro",X13="Catastrófico")),"ALTA",IF(OR(AND(V13="Casi Seguro",X13="Moderado"),AND(V13="Posible",X13="Mayor"),AND(V13="Probable",X13="Mayor"),AND(V13="Casi Seguro",X13="Mayor"),AND(V13="Improbable",X13="Catastrófico"),AND(V13="Posible",X13="Catastrófico"),AND(V13="Probable",X13="Catastrófico"),AND(V13="Casi Seguro",X13="Catastrófico")),"EXTREMA"," "))))</f>
        <v>ALTA</v>
      </c>
      <c r="Z13" s="107" t="str">
        <f>+IF(Y13="BAJA","ASUMIR EL RIESGO",IF(Y13="MODERADA","ASUMIR, REDUCIR EL RIESGO",IF(Y13="ALTA","REDUCIR, EVITAR, COMPARTIR O TRANSFERIR EL RIESGO",IF(Y13="EXTREMA","REDUCIR, EVITAR, COMPARTIR O TRANSFERIR EL RIESGO", " "))))</f>
        <v>REDUCIR, EVITAR, COMPARTIR O TRANSFERIR EL RIESGO</v>
      </c>
      <c r="AA13" s="9" t="s">
        <v>52</v>
      </c>
      <c r="AB13" s="10" t="s">
        <v>53</v>
      </c>
      <c r="AC13" s="99" t="s">
        <v>54</v>
      </c>
      <c r="AD13" s="102" t="s">
        <v>55</v>
      </c>
    </row>
    <row r="14" spans="1:30" x14ac:dyDescent="0.35">
      <c r="A14" s="126"/>
      <c r="B14" s="117"/>
      <c r="C14" s="128"/>
      <c r="D14" s="117"/>
      <c r="E14" s="128"/>
      <c r="F14" s="117"/>
      <c r="G14" s="123"/>
      <c r="H14" s="125"/>
      <c r="I14" s="125"/>
      <c r="J14" s="117"/>
      <c r="K14" s="112"/>
      <c r="L14" s="117"/>
      <c r="M14" s="112"/>
      <c r="N14" s="117"/>
      <c r="O14" s="117"/>
      <c r="P14" s="114"/>
      <c r="Q14" s="120"/>
      <c r="R14" s="8"/>
      <c r="S14" s="105"/>
      <c r="T14" s="106"/>
      <c r="U14" s="108"/>
      <c r="V14" s="111"/>
      <c r="W14" s="112"/>
      <c r="X14" s="112"/>
      <c r="Y14" s="114"/>
      <c r="Z14" s="108"/>
      <c r="AA14" s="9"/>
      <c r="AB14" s="10"/>
      <c r="AC14" s="100"/>
      <c r="AD14" s="103"/>
    </row>
    <row r="15" spans="1:30" x14ac:dyDescent="0.35">
      <c r="A15" s="126"/>
      <c r="B15" s="118"/>
      <c r="C15" s="129"/>
      <c r="D15" s="118"/>
      <c r="E15" s="129"/>
      <c r="F15" s="118"/>
      <c r="G15" s="124"/>
      <c r="H15" s="125"/>
      <c r="I15" s="125"/>
      <c r="J15" s="118"/>
      <c r="K15" s="112"/>
      <c r="L15" s="117"/>
      <c r="M15" s="112"/>
      <c r="N15" s="118"/>
      <c r="O15" s="118"/>
      <c r="P15" s="114"/>
      <c r="Q15" s="121"/>
      <c r="R15" s="8"/>
      <c r="S15" s="105"/>
      <c r="T15" s="106"/>
      <c r="U15" s="109"/>
      <c r="V15" s="111"/>
      <c r="W15" s="112"/>
      <c r="X15" s="112"/>
      <c r="Y15" s="115"/>
      <c r="Z15" s="109"/>
      <c r="AA15" s="9"/>
      <c r="AB15" s="10"/>
      <c r="AC15" s="101"/>
      <c r="AD15" s="104"/>
    </row>
    <row r="16" spans="1:30" ht="187.5" x14ac:dyDescent="0.35">
      <c r="A16" s="126">
        <v>3</v>
      </c>
      <c r="B16" s="116" t="s">
        <v>41</v>
      </c>
      <c r="C16" s="127" t="s">
        <v>60</v>
      </c>
      <c r="D16" s="116"/>
      <c r="E16" s="127"/>
      <c r="F16" s="116"/>
      <c r="G16" s="122" t="str">
        <f t="shared" ref="G16" si="1">CONCATENATE(C16,".
",E16)</f>
        <v xml:space="preserve">Informacion incompleta o insuficiente,  .
</v>
      </c>
      <c r="H16" s="125" t="s">
        <v>61</v>
      </c>
      <c r="I16" s="125" t="s">
        <v>62</v>
      </c>
      <c r="J16" s="116" t="s">
        <v>46</v>
      </c>
      <c r="K16" s="112">
        <f>+IF(J16="Raro",1,IF(J16="Improbable",2,IF(J16="Posible",3,IF(J16="Probable",4,IF(J16="Casi Seguro",5," ")))))</f>
        <v>3</v>
      </c>
      <c r="L16" s="116" t="s">
        <v>58</v>
      </c>
      <c r="M16" s="112">
        <f>+IF(L16="Insignificante",1,IF(L16="Menor",2,IF(L16="Moderado",3,IF(L16="Mayor",4,IF(L16="Catastrófico",5," ")))))</f>
        <v>4</v>
      </c>
      <c r="N16" s="116" t="s">
        <v>48</v>
      </c>
      <c r="O16" s="116" t="s">
        <v>49</v>
      </c>
      <c r="P16" s="113" t="str">
        <f>+IF(OR(AND(J16="Raro",L16="Insignificante"),AND(J16="Raro",L16="Menor"),AND(J16="Improbable",L16="Insignificante"),AND(J16="Improbable",L16="Menor"),AND(J16="Posible",L16="Insignificante")),"BAJA",IF(OR(AND(J16="Probable",L16="Insignificante"),AND(J16="Posible",L16="Menor"),AND(J16="Raro",L16="Moderado"),AND(J16="Improbable",L16="Moderado")),"MODERADA",IF(OR(AND(J16="Casi Seguro",L16="Insignificante"),AND(J16="Probable",L16="Menor"),AND(J16="Casi Seguro",L16="Menor"),AND(J16="Posible",L16="Moderado"),AND(J16="Probable",L16="Moderado"),AND(J16="Raro",L16="Mayor"),AND(J16="Improbable",L16="Mayor"),AND(J16="Raro",L16="Catastrófico")),"ALTA",IF(OR(AND(J16="Casi Seguro",L16="Moderado"),AND(J16="Posible",L16="Mayor"),AND(J16="Probable",L16="Mayor"),AND(J16="Casi Seguro",L16="Mayor"),AND(J16="Improbable",L16="Catastrófico"),AND(J16="Posible",L16="Catastrófico"),AND(J16="Probable",L16="Catastrófico"),AND(J16="Casi Seguro",L16="Catastrófico")),"EXTREMA"," "))))</f>
        <v>EXTREMA</v>
      </c>
      <c r="Q16" s="119"/>
      <c r="R16" s="8" t="s">
        <v>50</v>
      </c>
      <c r="S16" s="105" t="s">
        <v>51</v>
      </c>
      <c r="T16" s="106"/>
      <c r="U16" s="107">
        <f>+'[1]Mapa de controles'!X16:X18</f>
        <v>1</v>
      </c>
      <c r="V16" s="110" t="str">
        <f>+IF(U16=1,"Raro",IF(U16=2,"Improbable",IF(U16=3,"Posible",IF(U16=4,"Probable",IF(U16=5,"Casi Seguro"," ")))))</f>
        <v>Raro</v>
      </c>
      <c r="W16" s="112">
        <f>+'[1]Mapa de controles'!Y16:Y18</f>
        <v>4</v>
      </c>
      <c r="X16" s="112" t="str">
        <f>+IF(W16=1,"Insignificante",IF(W16=2,"Menor",IF(W16=3,"Moderado",IF(W16=4,"Mayor",IF(W16=5,"Catastrófico"," ")))))</f>
        <v>Mayor</v>
      </c>
      <c r="Y16" s="113" t="str">
        <f>+IF(OR(AND(V16="Raro",X16="Insignificante"),AND(V16="Raro",X16="Menor"),AND(V16="Improbable",X16="Insignificante"),AND(V16="Improbable",X16="Menor"),AND(V16="Posible",X16="Insignificante")),"BAJA",IF(OR(AND(V16="Probable",X16="Insignificante"),AND(V16="Posible",X16="Menor"),AND(V16="Raro",X16="Moderado"),AND(V16="Improbable",X16="Moderado")),"MODERADA",IF(OR(AND(V16="Casi Seguro",X16="Insignificante"),AND(V16="Probable",X16="Menor"),AND(V16="Casi Seguro",X16="Menor"),AND(V16="Posible",X16="Moderado"),AND(V16="Probable",X16="Moderado"),AND(V16="Raro",X16="Mayor"),AND(V16="Improbable",X16="Mayor"),AND(V16="Raro",X16="Catastrófico")),"ALTA",IF(OR(AND(V16="Casi Seguro",X16="Moderado"),AND(V16="Posible",X16="Mayor"),AND(V16="Probable",X16="Mayor"),AND(V16="Casi Seguro",X16="Mayor"),AND(V16="Improbable",X16="Catastrófico"),AND(V16="Posible",X16="Catastrófico"),AND(V16="Probable",X16="Catastrófico"),AND(V16="Casi Seguro",X16="Catastrófico")),"EXTREMA"," "))))</f>
        <v>ALTA</v>
      </c>
      <c r="Z16" s="107" t="str">
        <f>+IF(Y16="BAJA","ASUMIR EL RIESGO",IF(Y16="MODERADA","ASUMIR, REDUCIR EL RIESGO",IF(Y16="ALTA","REDUCIR, EVITAR, COMPARTIR O TRANSFERIR EL RIESGO",IF(Y16="EXTREMA","REDUCIR, EVITAR, COMPARTIR O TRANSFERIR EL RIESGO", " "))))</f>
        <v>REDUCIR, EVITAR, COMPARTIR O TRANSFERIR EL RIESGO</v>
      </c>
      <c r="AA16" s="9" t="s">
        <v>52</v>
      </c>
      <c r="AB16" s="10" t="s">
        <v>53</v>
      </c>
      <c r="AC16" s="99" t="s">
        <v>54</v>
      </c>
      <c r="AD16" s="102" t="s">
        <v>55</v>
      </c>
    </row>
    <row r="17" spans="1:30" x14ac:dyDescent="0.35">
      <c r="A17" s="126"/>
      <c r="B17" s="117"/>
      <c r="C17" s="128"/>
      <c r="D17" s="117"/>
      <c r="E17" s="128"/>
      <c r="F17" s="117"/>
      <c r="G17" s="123"/>
      <c r="H17" s="125"/>
      <c r="I17" s="125"/>
      <c r="J17" s="117"/>
      <c r="K17" s="112"/>
      <c r="L17" s="117"/>
      <c r="M17" s="112"/>
      <c r="N17" s="117"/>
      <c r="O17" s="117"/>
      <c r="P17" s="114"/>
      <c r="Q17" s="120"/>
      <c r="R17" s="8"/>
      <c r="S17" s="105"/>
      <c r="T17" s="106"/>
      <c r="U17" s="108"/>
      <c r="V17" s="111"/>
      <c r="W17" s="112"/>
      <c r="X17" s="112"/>
      <c r="Y17" s="114"/>
      <c r="Z17" s="108"/>
      <c r="AA17" s="9"/>
      <c r="AB17" s="10"/>
      <c r="AC17" s="100"/>
      <c r="AD17" s="103"/>
    </row>
    <row r="18" spans="1:30" x14ac:dyDescent="0.35">
      <c r="A18" s="126"/>
      <c r="B18" s="118"/>
      <c r="C18" s="129"/>
      <c r="D18" s="118"/>
      <c r="E18" s="129"/>
      <c r="F18" s="118"/>
      <c r="G18" s="124"/>
      <c r="H18" s="125"/>
      <c r="I18" s="125"/>
      <c r="J18" s="118"/>
      <c r="K18" s="112"/>
      <c r="L18" s="117"/>
      <c r="M18" s="112"/>
      <c r="N18" s="118"/>
      <c r="O18" s="118"/>
      <c r="P18" s="114"/>
      <c r="Q18" s="121"/>
      <c r="R18" s="8"/>
      <c r="S18" s="105"/>
      <c r="T18" s="106"/>
      <c r="U18" s="109"/>
      <c r="V18" s="111"/>
      <c r="W18" s="112"/>
      <c r="X18" s="112"/>
      <c r="Y18" s="115"/>
      <c r="Z18" s="109"/>
      <c r="AA18" s="9"/>
      <c r="AB18" s="10"/>
      <c r="AC18" s="101"/>
      <c r="AD18" s="104"/>
    </row>
  </sheetData>
  <mergeCells count="118">
    <mergeCell ref="A1:E4"/>
    <mergeCell ref="F1:AB1"/>
    <mergeCell ref="F2:AB2"/>
    <mergeCell ref="F3:AB4"/>
    <mergeCell ref="A5:E5"/>
    <mergeCell ref="F5:J5"/>
    <mergeCell ref="K5:L5"/>
    <mergeCell ref="M5:AD5"/>
    <mergeCell ref="A6:E6"/>
    <mergeCell ref="F6:AD6"/>
    <mergeCell ref="A7:A9"/>
    <mergeCell ref="B7:E7"/>
    <mergeCell ref="F7:I8"/>
    <mergeCell ref="J7:P7"/>
    <mergeCell ref="Q7:Z7"/>
    <mergeCell ref="AA7:AD7"/>
    <mergeCell ref="B8:E8"/>
    <mergeCell ref="J8:M8"/>
    <mergeCell ref="AA8:AA9"/>
    <mergeCell ref="AB8:AB9"/>
    <mergeCell ref="AC8:AC9"/>
    <mergeCell ref="AD8:AD9"/>
    <mergeCell ref="J9:K9"/>
    <mergeCell ref="L9:M9"/>
    <mergeCell ref="Q9:R9"/>
    <mergeCell ref="S9:T9"/>
    <mergeCell ref="U9:V9"/>
    <mergeCell ref="W9:X9"/>
    <mergeCell ref="N8:O8"/>
    <mergeCell ref="P8:P9"/>
    <mergeCell ref="Q8:T8"/>
    <mergeCell ref="U8:X8"/>
    <mergeCell ref="Y8:Y9"/>
    <mergeCell ref="Z8:Z9"/>
    <mergeCell ref="Q10:Q12"/>
    <mergeCell ref="S10:T10"/>
    <mergeCell ref="G10:G12"/>
    <mergeCell ref="H10:H12"/>
    <mergeCell ref="I10:I12"/>
    <mergeCell ref="J10:J12"/>
    <mergeCell ref="K10:K12"/>
    <mergeCell ref="L10:L12"/>
    <mergeCell ref="A10:A12"/>
    <mergeCell ref="B10:B12"/>
    <mergeCell ref="C10:C12"/>
    <mergeCell ref="D10:D12"/>
    <mergeCell ref="E10:E12"/>
    <mergeCell ref="F10:F12"/>
    <mergeCell ref="I13:I15"/>
    <mergeCell ref="J13:J15"/>
    <mergeCell ref="K13:K15"/>
    <mergeCell ref="L13:L15"/>
    <mergeCell ref="AC10:AC12"/>
    <mergeCell ref="AD10:AD12"/>
    <mergeCell ref="S11:T11"/>
    <mergeCell ref="S12:T12"/>
    <mergeCell ref="A13:A15"/>
    <mergeCell ref="B13:B15"/>
    <mergeCell ref="C13:C15"/>
    <mergeCell ref="D13:D15"/>
    <mergeCell ref="E13:E15"/>
    <mergeCell ref="F13:F15"/>
    <mergeCell ref="U10:U12"/>
    <mergeCell ref="V10:V12"/>
    <mergeCell ref="W10:W12"/>
    <mergeCell ref="X10:X12"/>
    <mergeCell ref="Y10:Y12"/>
    <mergeCell ref="Z10:Z12"/>
    <mergeCell ref="M10:M12"/>
    <mergeCell ref="N10:N12"/>
    <mergeCell ref="O10:O12"/>
    <mergeCell ref="P10:P12"/>
    <mergeCell ref="AC13:AC15"/>
    <mergeCell ref="AD13:AD15"/>
    <mergeCell ref="S14:T14"/>
    <mergeCell ref="S15:T15"/>
    <mergeCell ref="A16:A18"/>
    <mergeCell ref="B16:B18"/>
    <mergeCell ref="C16:C18"/>
    <mergeCell ref="D16:D18"/>
    <mergeCell ref="E16:E18"/>
    <mergeCell ref="F16:F18"/>
    <mergeCell ref="U13:U15"/>
    <mergeCell ref="V13:V15"/>
    <mergeCell ref="W13:W15"/>
    <mergeCell ref="X13:X15"/>
    <mergeCell ref="Y13:Y15"/>
    <mergeCell ref="Z13:Z15"/>
    <mergeCell ref="M13:M15"/>
    <mergeCell ref="N13:N15"/>
    <mergeCell ref="O13:O15"/>
    <mergeCell ref="P13:P15"/>
    <mergeCell ref="Q13:Q15"/>
    <mergeCell ref="S13:T13"/>
    <mergeCell ref="G13:G15"/>
    <mergeCell ref="H13:H15"/>
    <mergeCell ref="M16:M18"/>
    <mergeCell ref="N16:N18"/>
    <mergeCell ref="O16:O18"/>
    <mergeCell ref="P16:P18"/>
    <mergeCell ref="Q16:Q18"/>
    <mergeCell ref="S16:T16"/>
    <mergeCell ref="G16:G18"/>
    <mergeCell ref="H16:H18"/>
    <mergeCell ref="I16:I18"/>
    <mergeCell ref="J16:J18"/>
    <mergeCell ref="K16:K18"/>
    <mergeCell ref="L16:L18"/>
    <mergeCell ref="AC16:AC18"/>
    <mergeCell ref="AD16:AD18"/>
    <mergeCell ref="S17:T17"/>
    <mergeCell ref="S18:T18"/>
    <mergeCell ref="U16:U18"/>
    <mergeCell ref="V16:V18"/>
    <mergeCell ref="W16:W18"/>
    <mergeCell ref="X16:X18"/>
    <mergeCell ref="Y16:Y18"/>
    <mergeCell ref="Z16:Z18"/>
  </mergeCells>
  <conditionalFormatting sqref="Z10:Z18">
    <cfRule type="cellIs" dxfId="38" priority="10" operator="equal">
      <formula>"LEVE"</formula>
    </cfRule>
    <cfRule type="cellIs" dxfId="37" priority="11" operator="equal">
      <formula>"MODERADO"</formula>
    </cfRule>
    <cfRule type="cellIs" dxfId="36" priority="12" operator="equal">
      <formula>"GRAVE"</formula>
    </cfRule>
  </conditionalFormatting>
  <conditionalFormatting sqref="Z10:Z18">
    <cfRule type="containsText" dxfId="35" priority="9" operator="containsText" text="EXTREMA">
      <formula>NOT(ISERROR(SEARCH("EXTREMA",Z10)))</formula>
    </cfRule>
    <cfRule type="containsText" dxfId="34" priority="13" operator="containsText" text="ALTA">
      <formula>NOT(ISERROR(SEARCH("ALTA",Z10)))</formula>
    </cfRule>
    <cfRule type="containsText" dxfId="33" priority="14" stopIfTrue="1" operator="containsText" text="MODERADA">
      <formula>NOT(ISERROR(SEARCH("MODERADA",Z10)))</formula>
    </cfRule>
    <cfRule type="containsText" dxfId="32" priority="15" operator="containsText" text="BAJA">
      <formula>NOT(ISERROR(SEARCH("BAJA",Z10)))</formula>
    </cfRule>
  </conditionalFormatting>
  <conditionalFormatting sqref="P10:Q10 Q13 Q16 P11:P18">
    <cfRule type="containsText" dxfId="31" priority="5" operator="containsText" text="EXTREMA">
      <formula>NOT(ISERROR(SEARCH("EXTREMA",P10)))</formula>
    </cfRule>
    <cfRule type="containsText" dxfId="30" priority="6" operator="containsText" text="ALTA">
      <formula>NOT(ISERROR(SEARCH("ALTA",P10)))</formula>
    </cfRule>
    <cfRule type="containsText" dxfId="29" priority="7" stopIfTrue="1" operator="containsText" text="MODERADA">
      <formula>NOT(ISERROR(SEARCH("MODERADA",P10)))</formula>
    </cfRule>
    <cfRule type="containsText" dxfId="28" priority="8" operator="containsText" text="BAJA">
      <formula>NOT(ISERROR(SEARCH("BAJA",P10)))</formula>
    </cfRule>
  </conditionalFormatting>
  <conditionalFormatting sqref="Y10:Y18">
    <cfRule type="containsText" dxfId="27" priority="1" operator="containsText" text="EXTREMA">
      <formula>NOT(ISERROR(SEARCH("EXTREMA",Y10)))</formula>
    </cfRule>
    <cfRule type="containsText" dxfId="26" priority="2" operator="containsText" text="ALTA">
      <formula>NOT(ISERROR(SEARCH("ALTA",Y10)))</formula>
    </cfRule>
    <cfRule type="containsText" dxfId="25" priority="3" stopIfTrue="1" operator="containsText" text="MODERADA">
      <formula>NOT(ISERROR(SEARCH("MODERADA",Y10)))</formula>
    </cfRule>
    <cfRule type="containsText" dxfId="24" priority="4" operator="containsText" text="BAJA">
      <formula>NOT(ISERROR(SEARCH("BAJA",Y10)))</formula>
    </cfRule>
  </conditionalFormatting>
  <dataValidations count="9">
    <dataValidation type="list" allowBlank="1" showInputMessage="1" showErrorMessage="1" sqref="B10:B18">
      <formula1>Interno</formula1>
    </dataValidation>
    <dataValidation type="list" allowBlank="1" showInputMessage="1" showErrorMessage="1" sqref="D10:D18">
      <formula1>Externo</formula1>
    </dataValidation>
    <dataValidation type="list" allowBlank="1" showInputMessage="1" showErrorMessage="1" sqref="F10:F18">
      <formula1>"Estratégico, Operativos, Financieros, De Imagen, De Cumplimiento, De Tecnología"</formula1>
    </dataValidation>
    <dataValidation type="list" allowBlank="1" showInputMessage="1" showErrorMessage="1" sqref="R10:R18">
      <formula1>"Preventivo, Correctivo"</formula1>
    </dataValidation>
    <dataValidation type="list" allowBlank="1" showInputMessage="1" showErrorMessage="1" sqref="L10 L13 L16">
      <formula1>$K$98:$K$102</formula1>
    </dataValidation>
    <dataValidation type="list" allowBlank="1" showInputMessage="1" showErrorMessage="1" sqref="J10:J18">
      <formula1>$J$98:$J$102</formula1>
    </dataValidation>
    <dataValidation type="list" allowBlank="1" showInputMessage="1" showErrorMessage="1" sqref="O10:O18">
      <formula1>INDIRECT(N10)</formula1>
    </dataValidation>
    <dataValidation type="list" allowBlank="1" showInputMessage="1" showErrorMessage="1" sqref="N10:N18">
      <formula1>$G$98:$G$101</formula1>
    </dataValidation>
    <dataValidation type="date" operator="greaterThan" allowBlank="1" showInputMessage="1" showErrorMessage="1" errorTitle="INTRODUZCA FECHA" error="DD/MM/AA" promptTitle="FECHA DE ELABORACIÓN" prompt="Ingrese la fecha en la cual elabora el plan de manejo de riesgos" sqref="AC2">
      <formula1>#REF!</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8"/>
  <sheetViews>
    <sheetView zoomScale="30" zoomScaleNormal="30" workbookViewId="0">
      <selection activeCell="X30" sqref="X30"/>
    </sheetView>
  </sheetViews>
  <sheetFormatPr baseColWidth="10" defaultRowHeight="14.5" x14ac:dyDescent="0.35"/>
  <cols>
    <col min="2" max="2" width="14.54296875" customWidth="1"/>
    <col min="3" max="3" width="13.1796875" customWidth="1"/>
    <col min="4" max="4" width="14.81640625" customWidth="1"/>
    <col min="5" max="5" width="19.453125" customWidth="1"/>
    <col min="10" max="10" width="12.81640625" customWidth="1"/>
    <col min="21" max="21" width="15.90625" customWidth="1"/>
    <col min="22" max="22" width="18.36328125" customWidth="1"/>
    <col min="23" max="23" width="14.81640625" customWidth="1"/>
    <col min="24" max="24" width="19.90625" customWidth="1"/>
    <col min="25" max="25" width="15.453125" customWidth="1"/>
    <col min="26" max="26" width="15" customWidth="1"/>
    <col min="27" max="27" width="16.6328125" customWidth="1"/>
    <col min="28" max="28" width="16.81640625" customWidth="1"/>
    <col min="30" max="30" width="15.1796875" customWidth="1"/>
    <col min="31" max="31" width="19.26953125" customWidth="1"/>
    <col min="32" max="32" width="20.7265625" customWidth="1"/>
    <col min="33" max="33" width="17.1796875" customWidth="1"/>
  </cols>
  <sheetData>
    <row r="1" spans="1:33" ht="16.5" x14ac:dyDescent="0.35">
      <c r="A1" s="149"/>
      <c r="B1" s="149"/>
      <c r="C1" s="149"/>
      <c r="D1" s="153" t="s">
        <v>0</v>
      </c>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5"/>
      <c r="AF1" s="1" t="s">
        <v>1</v>
      </c>
      <c r="AG1" s="11" t="s">
        <v>198</v>
      </c>
    </row>
    <row r="2" spans="1:33" ht="16.5" x14ac:dyDescent="0.35">
      <c r="A2" s="149"/>
      <c r="B2" s="149"/>
      <c r="C2" s="149"/>
      <c r="D2" s="153" t="s">
        <v>193</v>
      </c>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5"/>
      <c r="AF2" s="3" t="s">
        <v>2</v>
      </c>
      <c r="AG2" s="98">
        <v>41945</v>
      </c>
    </row>
    <row r="3" spans="1:33" ht="15.5" x14ac:dyDescent="0.35">
      <c r="A3" s="149"/>
      <c r="B3" s="149"/>
      <c r="C3" s="149"/>
      <c r="D3" s="153" t="s">
        <v>63</v>
      </c>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5"/>
      <c r="AF3" s="3" t="s">
        <v>4</v>
      </c>
      <c r="AG3" s="11">
        <v>2</v>
      </c>
    </row>
    <row r="4" spans="1:33" ht="57" customHeight="1" x14ac:dyDescent="0.35">
      <c r="A4" s="149"/>
      <c r="B4" s="149"/>
      <c r="C4" s="149"/>
      <c r="D4" s="156"/>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8"/>
      <c r="AF4" s="3" t="s">
        <v>5</v>
      </c>
      <c r="AG4" s="11">
        <f>+'[1]Mapa de riesgo'!AD4</f>
        <v>0</v>
      </c>
    </row>
    <row r="5" spans="1:33" ht="28" customHeight="1" x14ac:dyDescent="0.35">
      <c r="A5" s="239" t="str">
        <f>'[1]Mapa de riesgo'!A5:F5</f>
        <v>PROCESO:</v>
      </c>
      <c r="B5" s="240"/>
      <c r="C5" s="240"/>
      <c r="D5" s="241" t="str">
        <f>'[1]Mapa de riesgo'!F5</f>
        <v>GESTION ESTRATEGICA</v>
      </c>
      <c r="E5" s="242"/>
      <c r="F5" s="12" t="s">
        <v>8</v>
      </c>
      <c r="G5" s="243" t="s">
        <v>194</v>
      </c>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5"/>
    </row>
    <row r="6" spans="1:33" ht="57" customHeight="1" thickBot="1" x14ac:dyDescent="0.4">
      <c r="A6" s="217" t="str">
        <f>'[1]Mapa de riesgo'!A6:F6</f>
        <v>OBJETIVO DEL PROCESO:</v>
      </c>
      <c r="B6" s="217"/>
      <c r="C6" s="217"/>
      <c r="D6" s="218" t="s">
        <v>195</v>
      </c>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20"/>
    </row>
    <row r="7" spans="1:33" x14ac:dyDescent="0.35">
      <c r="A7" s="221" t="s">
        <v>64</v>
      </c>
      <c r="B7" s="206" t="s">
        <v>65</v>
      </c>
      <c r="C7" s="224"/>
      <c r="D7" s="224"/>
      <c r="E7" s="207"/>
      <c r="F7" s="228" t="s">
        <v>20</v>
      </c>
      <c r="G7" s="229"/>
      <c r="H7" s="229"/>
      <c r="I7" s="229"/>
      <c r="J7" s="229"/>
      <c r="K7" s="229"/>
      <c r="L7" s="229"/>
      <c r="M7" s="229"/>
      <c r="N7" s="229"/>
      <c r="O7" s="229"/>
      <c r="P7" s="229"/>
      <c r="Q7" s="229"/>
      <c r="R7" s="229"/>
      <c r="S7" s="229"/>
      <c r="T7" s="230"/>
      <c r="U7" s="212" t="s">
        <v>66</v>
      </c>
      <c r="V7" s="212" t="s">
        <v>67</v>
      </c>
      <c r="W7" s="212" t="s">
        <v>68</v>
      </c>
      <c r="X7" s="212" t="s">
        <v>69</v>
      </c>
      <c r="Y7" s="212" t="s">
        <v>70</v>
      </c>
      <c r="Z7" s="204" t="s">
        <v>22</v>
      </c>
      <c r="AA7" s="204" t="s">
        <v>71</v>
      </c>
      <c r="AB7" s="206" t="s">
        <v>23</v>
      </c>
      <c r="AC7" s="207"/>
      <c r="AD7" s="207" t="s">
        <v>72</v>
      </c>
      <c r="AE7" s="212" t="s">
        <v>25</v>
      </c>
      <c r="AF7" s="207" t="s">
        <v>27</v>
      </c>
      <c r="AG7" s="231" t="s">
        <v>73</v>
      </c>
    </row>
    <row r="8" spans="1:33" x14ac:dyDescent="0.35">
      <c r="A8" s="222"/>
      <c r="B8" s="225"/>
      <c r="C8" s="226"/>
      <c r="D8" s="226"/>
      <c r="E8" s="227"/>
      <c r="F8" s="144" t="s">
        <v>74</v>
      </c>
      <c r="G8" s="144"/>
      <c r="H8" s="234" t="s">
        <v>75</v>
      </c>
      <c r="I8" s="234"/>
      <c r="J8" s="145" t="s">
        <v>76</v>
      </c>
      <c r="K8" s="236" t="s">
        <v>77</v>
      </c>
      <c r="L8" s="237"/>
      <c r="M8" s="237"/>
      <c r="N8" s="237"/>
      <c r="O8" s="237"/>
      <c r="P8" s="238"/>
      <c r="Q8" s="144" t="s">
        <v>78</v>
      </c>
      <c r="R8" s="144"/>
      <c r="S8" s="144"/>
      <c r="T8" s="144"/>
      <c r="U8" s="213"/>
      <c r="V8" s="213"/>
      <c r="W8" s="213"/>
      <c r="X8" s="213"/>
      <c r="Y8" s="213"/>
      <c r="Z8" s="144"/>
      <c r="AA8" s="144"/>
      <c r="AB8" s="208"/>
      <c r="AC8" s="209"/>
      <c r="AD8" s="209"/>
      <c r="AE8" s="213"/>
      <c r="AF8" s="209"/>
      <c r="AG8" s="232"/>
    </row>
    <row r="9" spans="1:33" ht="69" customHeight="1" thickBot="1" x14ac:dyDescent="0.4">
      <c r="A9" s="223"/>
      <c r="B9" s="13" t="s">
        <v>31</v>
      </c>
      <c r="C9" s="13" t="s">
        <v>32</v>
      </c>
      <c r="D9" s="13" t="s">
        <v>33</v>
      </c>
      <c r="E9" s="13" t="s">
        <v>34</v>
      </c>
      <c r="F9" s="205"/>
      <c r="G9" s="205"/>
      <c r="H9" s="235"/>
      <c r="I9" s="235"/>
      <c r="J9" s="214"/>
      <c r="K9" s="215" t="s">
        <v>79</v>
      </c>
      <c r="L9" s="216"/>
      <c r="M9" s="215" t="s">
        <v>80</v>
      </c>
      <c r="N9" s="216"/>
      <c r="O9" s="215" t="s">
        <v>81</v>
      </c>
      <c r="P9" s="216"/>
      <c r="Q9" s="215" t="s">
        <v>82</v>
      </c>
      <c r="R9" s="216"/>
      <c r="S9" s="215" t="s">
        <v>83</v>
      </c>
      <c r="T9" s="216"/>
      <c r="U9" s="214"/>
      <c r="V9" s="214"/>
      <c r="W9" s="214"/>
      <c r="X9" s="214"/>
      <c r="Y9" s="214"/>
      <c r="Z9" s="205"/>
      <c r="AA9" s="205"/>
      <c r="AB9" s="210"/>
      <c r="AC9" s="211"/>
      <c r="AD9" s="211"/>
      <c r="AE9" s="214"/>
      <c r="AF9" s="211"/>
      <c r="AG9" s="233"/>
    </row>
    <row r="10" spans="1:33" ht="71.5" customHeight="1" x14ac:dyDescent="0.35">
      <c r="A10" s="201">
        <f>+'[1]Mapa de riesgo'!A10:A12</f>
        <v>1</v>
      </c>
      <c r="B10" s="179" t="str">
        <f>+'[1]Mapa de riesgo'!F10:F12</f>
        <v>De Cumplimiento</v>
      </c>
      <c r="C10" s="183" t="str">
        <f>+'[1]Mapa de riesgo'!G10:G12</f>
        <v xml:space="preserve">Informacion incompleta o insuficiente, .
</v>
      </c>
      <c r="D10" s="183" t="str">
        <f>+'[1]Mapa de riesgo'!H10:H12</f>
        <v>Error en la formulación y seguimiento de Planes Operativos</v>
      </c>
      <c r="E10" s="183" t="str">
        <f>+'[1]Mapa de riesgo'!I10:I12</f>
        <v>No logro de los objetivos institucionales, no logro de la mision y vision institucional</v>
      </c>
      <c r="F10" s="194" t="str">
        <f>+'[1]Mapa de riesgo'!S10</f>
        <v>Seguimiento y analisis de indicadores</v>
      </c>
      <c r="G10" s="194"/>
      <c r="H10" s="192" t="s">
        <v>84</v>
      </c>
      <c r="I10" s="193"/>
      <c r="J10" s="14" t="s">
        <v>85</v>
      </c>
      <c r="K10" s="15" t="s">
        <v>86</v>
      </c>
      <c r="L10" s="16">
        <f>IF(K10="SI",15,0)</f>
        <v>15</v>
      </c>
      <c r="M10" s="15"/>
      <c r="N10" s="16">
        <f>IF(M10="SI",15,0)</f>
        <v>0</v>
      </c>
      <c r="O10" s="15" t="s">
        <v>86</v>
      </c>
      <c r="P10" s="16">
        <f>IF(O10="SI",30,0)</f>
        <v>30</v>
      </c>
      <c r="Q10" s="15" t="s">
        <v>86</v>
      </c>
      <c r="R10" s="16">
        <f>IF(Q10="SI",15,0)</f>
        <v>15</v>
      </c>
      <c r="S10" s="15" t="s">
        <v>86</v>
      </c>
      <c r="T10" s="16">
        <f>IF(S10="SI",25,0)</f>
        <v>25</v>
      </c>
      <c r="U10" s="16">
        <f>SUM(L10+N10+P10+R10+T10)</f>
        <v>85</v>
      </c>
      <c r="V10" s="195">
        <f>(IF(J10="Probabilidad",U10,"0")+IF(J11="Probabilidad",U11,"0")+IF(J12="Probabilidad",U12,"0"))/IF(((IF(J10="Probabilidad","1","0"))+(IF(J11="Probabilidad","1","0"))+(IF(J12="Probabilidad","1","0")))=0,"1",((IF(J10="Probabilidad","1","0"))+(IF(J11="Probabilidad","1","0"))+(IF(J12="Probabilidad","1","0"))))</f>
        <v>85</v>
      </c>
      <c r="W10" s="198">
        <f>(IF(J10="Impacto",U10,"0")+IF(J11="Impacto",U11,"0")+IF(J12="Impacto",U12,"0"))/IF(((IF(J10="Impacto","1","0"))+(IF(J11="Impacto","1","0"))+(IF(J12="Impacto","1","0")))=0,"1",((IF(J10="Impacto","1","0"))+(IF(J11="Impacto","1","0"))+(IF(J12="Impacto","1","0"))))</f>
        <v>0</v>
      </c>
      <c r="X10" s="179">
        <f>IF(V10&lt;=50,'[1]Mapa de riesgo'!K10,IF(V10&lt;=75,'[1]Mapa de riesgo'!K10-1,IF(V10&lt;=100,'[1]Mapa de riesgo'!K10-2,'[1]Mapa de riesgo'!K10)))</f>
        <v>1</v>
      </c>
      <c r="Y10" s="179">
        <f>IF(W10&lt;=50,'[1]Mapa de riesgo'!M10,IF(W10&lt;=75,'[1]Mapa de riesgo'!M10-1,IF(W10&lt;=100,'[1]Mapa de riesgo'!M10-2,'[1]Mapa de riesgo'!M10)))</f>
        <v>5</v>
      </c>
      <c r="Z10" s="176" t="str">
        <f>+'[1]Mapa de riesgo'!Y10:Y12</f>
        <v>ALTA</v>
      </c>
      <c r="AA10" s="176" t="str">
        <f>+IF(Z10="BAJA","NO",IF(Z10="MODERADA","Si el proceso lo requiere",IF(Z10="ALTA","Debe formularse",IF(Z10="EXTREMA","Debe formularse", " "))))</f>
        <v>Debe formularse</v>
      </c>
      <c r="AB10" s="179" t="str">
        <f>+'[1]Mapa de riesgo'!Z10:Z12</f>
        <v>REDUCIR, EVITAR, COMPARTIR O TRANSFERIR EL RIESGO</v>
      </c>
      <c r="AC10" s="181"/>
      <c r="AD10" s="15" t="s">
        <v>87</v>
      </c>
      <c r="AE10" s="17" t="str">
        <f>+'[1]Mapa de riesgo'!AB10</f>
        <v>01/10/2015</v>
      </c>
      <c r="AF10" s="183" t="str">
        <f>+'[1]Mapa de riesgo'!AD10:AD12</f>
        <v>Porcentaje de adherencia a procedimientos, porcentaje de cumplimiento de acciones de mejora resultado de auditorias internas y externas</v>
      </c>
      <c r="AG10" s="185" t="str">
        <f>+'[1]Mapa de riesgo'!AC10:AC12</f>
        <v>Gerente Asesor de planeacion</v>
      </c>
    </row>
    <row r="11" spans="1:33" x14ac:dyDescent="0.35">
      <c r="A11" s="202"/>
      <c r="B11" s="112"/>
      <c r="C11" s="123"/>
      <c r="D11" s="123"/>
      <c r="E11" s="123"/>
      <c r="F11" s="188">
        <f>+'[1]Mapa de riesgo'!S11</f>
        <v>0</v>
      </c>
      <c r="G11" s="188"/>
      <c r="H11" s="105"/>
      <c r="I11" s="106"/>
      <c r="J11" s="18"/>
      <c r="K11" s="8"/>
      <c r="L11" s="19">
        <f t="shared" ref="L11:L18" si="0">IF(K11="SI",15,0)</f>
        <v>0</v>
      </c>
      <c r="M11" s="8"/>
      <c r="N11" s="19">
        <f t="shared" ref="N11:N18" si="1">IF(M11="SI",15,0)</f>
        <v>0</v>
      </c>
      <c r="O11" s="8"/>
      <c r="P11" s="19">
        <f t="shared" ref="P11:P18" si="2">IF(O11="SI",30,0)</f>
        <v>0</v>
      </c>
      <c r="Q11" s="8"/>
      <c r="R11" s="19">
        <f t="shared" ref="R11:R18" si="3">IF(Q11="SI",15,0)</f>
        <v>0</v>
      </c>
      <c r="S11" s="8" t="s">
        <v>86</v>
      </c>
      <c r="T11" s="19">
        <f t="shared" ref="T11:T18" si="4">IF(S11="SI",25,0)</f>
        <v>25</v>
      </c>
      <c r="U11" s="19">
        <f t="shared" ref="U11:U18" si="5">SUM(L11+N11+P11+R11+T11)</f>
        <v>25</v>
      </c>
      <c r="V11" s="196"/>
      <c r="W11" s="199"/>
      <c r="X11" s="112"/>
      <c r="Y11" s="112"/>
      <c r="Z11" s="177"/>
      <c r="AA11" s="177"/>
      <c r="AB11" s="112"/>
      <c r="AC11" s="117"/>
      <c r="AD11" s="8"/>
      <c r="AE11" s="20"/>
      <c r="AF11" s="123"/>
      <c r="AG11" s="186"/>
    </row>
    <row r="12" spans="1:33" ht="90" customHeight="1" thickBot="1" x14ac:dyDescent="0.4">
      <c r="A12" s="203"/>
      <c r="B12" s="180"/>
      <c r="C12" s="184"/>
      <c r="D12" s="184"/>
      <c r="E12" s="184"/>
      <c r="F12" s="189">
        <f>+'[1]Mapa de riesgo'!S12</f>
        <v>0</v>
      </c>
      <c r="G12" s="189"/>
      <c r="H12" s="190"/>
      <c r="I12" s="191"/>
      <c r="J12" s="21"/>
      <c r="K12" s="22"/>
      <c r="L12" s="23">
        <f t="shared" si="0"/>
        <v>0</v>
      </c>
      <c r="M12" s="22"/>
      <c r="N12" s="23">
        <f t="shared" si="1"/>
        <v>0</v>
      </c>
      <c r="O12" s="22"/>
      <c r="P12" s="23">
        <f t="shared" si="2"/>
        <v>0</v>
      </c>
      <c r="Q12" s="22"/>
      <c r="R12" s="23">
        <f t="shared" si="3"/>
        <v>0</v>
      </c>
      <c r="S12" s="22" t="s">
        <v>86</v>
      </c>
      <c r="T12" s="23">
        <f t="shared" si="4"/>
        <v>25</v>
      </c>
      <c r="U12" s="23">
        <f t="shared" si="5"/>
        <v>25</v>
      </c>
      <c r="V12" s="197"/>
      <c r="W12" s="200"/>
      <c r="X12" s="180"/>
      <c r="Y12" s="180"/>
      <c r="Z12" s="178"/>
      <c r="AA12" s="178"/>
      <c r="AB12" s="180"/>
      <c r="AC12" s="182"/>
      <c r="AD12" s="22"/>
      <c r="AE12" s="24"/>
      <c r="AF12" s="184"/>
      <c r="AG12" s="187"/>
    </row>
    <row r="13" spans="1:33" ht="65" customHeight="1" x14ac:dyDescent="0.35">
      <c r="A13" s="201">
        <f>+'[1]Mapa de riesgo'!A13:A15</f>
        <v>2</v>
      </c>
      <c r="B13" s="179">
        <f>+'[1]Mapa de riesgo'!F13:F15</f>
        <v>0</v>
      </c>
      <c r="C13" s="183" t="str">
        <f>+'[1]Mapa de riesgo'!G13:G15</f>
        <v xml:space="preserve">Informacion incompleta o insuficiente, .
</v>
      </c>
      <c r="D13" s="183" t="str">
        <f>+'[1]Mapa de riesgo'!H13:H15</f>
        <v>Falla en la formulación y seguimiento  de Proyectos</v>
      </c>
      <c r="E13" s="183" t="str">
        <f>+'[1]Mapa de riesgo'!I13:I15</f>
        <v>No logro de los ingresos proveniente de los proyectos, falta de crecimiento y mejoramiento de la institución</v>
      </c>
      <c r="F13" s="194" t="str">
        <f>+'[1]Mapa de riesgo'!S13</f>
        <v>Seguimiento y analisis de indicadores</v>
      </c>
      <c r="G13" s="194"/>
      <c r="H13" s="192" t="s">
        <v>84</v>
      </c>
      <c r="I13" s="193"/>
      <c r="J13" s="14" t="s">
        <v>85</v>
      </c>
      <c r="K13" s="15" t="s">
        <v>86</v>
      </c>
      <c r="L13" s="16">
        <f t="shared" si="0"/>
        <v>15</v>
      </c>
      <c r="M13" s="15" t="s">
        <v>86</v>
      </c>
      <c r="N13" s="16">
        <f t="shared" si="1"/>
        <v>15</v>
      </c>
      <c r="O13" s="15" t="s">
        <v>88</v>
      </c>
      <c r="P13" s="16">
        <f t="shared" si="2"/>
        <v>0</v>
      </c>
      <c r="Q13" s="15" t="s">
        <v>86</v>
      </c>
      <c r="R13" s="16">
        <f t="shared" si="3"/>
        <v>15</v>
      </c>
      <c r="S13" s="15" t="s">
        <v>86</v>
      </c>
      <c r="T13" s="16">
        <f t="shared" si="4"/>
        <v>25</v>
      </c>
      <c r="U13" s="16">
        <f t="shared" si="5"/>
        <v>70</v>
      </c>
      <c r="V13" s="195">
        <f t="shared" ref="V13" si="6">(IF(J13="Probabilidad",U13,"0")+IF(J14="Probabilidad",U14,"0")+IF(J15="Probabilidad",U15,"0"))/IF(((IF(J13="Probabilidad","1","0"))+(IF(J14="Probabilidad","1","0"))+(IF(J15="Probabilidad","1","0")))=0,"1",((IF(J13="Probabilidad","1","0"))+(IF(J14="Probabilidad","1","0"))+(IF(J15="Probabilidad","1","0"))))</f>
        <v>70</v>
      </c>
      <c r="W13" s="198">
        <f t="shared" ref="W13" si="7">(IF(J13="Impacto",U13,"0")+IF(J14="Impacto",U14,"0")+IF(J15="Impacto",U15,"0"))/IF(((IF(J13="Impacto","1","0"))+(IF(J14="Impacto","1","0"))+(IF(J15="Impacto","1","0")))=0,"1",((IF(J13="Impacto","1","0"))+(IF(J14="Impacto","1","0"))+(IF(J15="Impacto","1","0"))))</f>
        <v>0</v>
      </c>
      <c r="X13" s="179">
        <f>IF(V13&lt;=50,'[1]Mapa de riesgo'!K13,IF(V13&lt;=75,'[1]Mapa de riesgo'!K13-1,IF(V13&lt;=100,'[1]Mapa de riesgo'!K13-2,'[1]Mapa de riesgo'!K13)))</f>
        <v>2</v>
      </c>
      <c r="Y13" s="179">
        <f>IF(W13&lt;=50,'[1]Mapa de riesgo'!M13,IF(W13&lt;=75,'[1]Mapa de riesgo'!M13-1,IF(W13&lt;=100,'[1]Mapa de riesgo'!M13-2,'[1]Mapa de riesgo'!M13)))</f>
        <v>4</v>
      </c>
      <c r="Z13" s="176" t="str">
        <f>+'[1]Mapa de riesgo'!Y13:Y15</f>
        <v>ALTA</v>
      </c>
      <c r="AA13" s="176" t="str">
        <f>+IF(Z13="BAJA","NO",IF(Z13="MODERADA","Si el proceso lo requiere",IF(Z13="ALTA","Debe formularse",IF(Z13="EXTREMA","Debe formularse", " "))))</f>
        <v>Debe formularse</v>
      </c>
      <c r="AB13" s="179" t="str">
        <f>+'[1]Mapa de riesgo'!Z13:Z15</f>
        <v>REDUCIR, EVITAR, COMPARTIR O TRANSFERIR EL RIESGO</v>
      </c>
      <c r="AC13" s="181"/>
      <c r="AD13" s="15"/>
      <c r="AE13" s="17" t="str">
        <f>+'[1]Mapa de riesgo'!AB13</f>
        <v>01/10/2015</v>
      </c>
      <c r="AF13" s="183" t="str">
        <f>+'[1]Mapa de riesgo'!AD13:AD15</f>
        <v>Porcentaje de adherencia a procedimientos, porcentaje de cumplimiento de acciones de mejora resultado de auditorias internas y externas</v>
      </c>
      <c r="AG13" s="185" t="str">
        <f>+'[1]Mapa de riesgo'!AC13:AC15</f>
        <v>Gerente Asesor de planeacion</v>
      </c>
    </row>
    <row r="14" spans="1:33" ht="16" customHeight="1" x14ac:dyDescent="0.35">
      <c r="A14" s="202"/>
      <c r="B14" s="112"/>
      <c r="C14" s="123"/>
      <c r="D14" s="123"/>
      <c r="E14" s="123"/>
      <c r="F14" s="188">
        <f>+'[1]Mapa de riesgo'!S14</f>
        <v>0</v>
      </c>
      <c r="G14" s="188"/>
      <c r="H14" s="105"/>
      <c r="I14" s="106"/>
      <c r="J14" s="18"/>
      <c r="K14" s="8"/>
      <c r="L14" s="19">
        <f t="shared" si="0"/>
        <v>0</v>
      </c>
      <c r="M14" s="8"/>
      <c r="N14" s="19">
        <f t="shared" si="1"/>
        <v>0</v>
      </c>
      <c r="O14" s="8"/>
      <c r="P14" s="19">
        <f t="shared" si="2"/>
        <v>0</v>
      </c>
      <c r="Q14" s="8"/>
      <c r="R14" s="19">
        <f t="shared" si="3"/>
        <v>0</v>
      </c>
      <c r="S14" s="8"/>
      <c r="T14" s="19">
        <f t="shared" si="4"/>
        <v>0</v>
      </c>
      <c r="U14" s="19">
        <f t="shared" si="5"/>
        <v>0</v>
      </c>
      <c r="V14" s="196"/>
      <c r="W14" s="199"/>
      <c r="X14" s="112"/>
      <c r="Y14" s="112"/>
      <c r="Z14" s="177"/>
      <c r="AA14" s="177"/>
      <c r="AB14" s="112"/>
      <c r="AC14" s="117"/>
      <c r="AD14" s="8"/>
      <c r="AE14" s="20"/>
      <c r="AF14" s="123"/>
      <c r="AG14" s="186"/>
    </row>
    <row r="15" spans="1:33" ht="106" customHeight="1" thickBot="1" x14ac:dyDescent="0.4">
      <c r="A15" s="203"/>
      <c r="B15" s="180"/>
      <c r="C15" s="184"/>
      <c r="D15" s="184"/>
      <c r="E15" s="184"/>
      <c r="F15" s="189">
        <f>+'[1]Mapa de riesgo'!S15</f>
        <v>0</v>
      </c>
      <c r="G15" s="189"/>
      <c r="H15" s="190"/>
      <c r="I15" s="191"/>
      <c r="J15" s="21"/>
      <c r="K15" s="22"/>
      <c r="L15" s="23">
        <f t="shared" si="0"/>
        <v>0</v>
      </c>
      <c r="M15" s="22"/>
      <c r="N15" s="23">
        <f t="shared" si="1"/>
        <v>0</v>
      </c>
      <c r="O15" s="22"/>
      <c r="P15" s="23">
        <f t="shared" si="2"/>
        <v>0</v>
      </c>
      <c r="Q15" s="22"/>
      <c r="R15" s="23">
        <f t="shared" si="3"/>
        <v>0</v>
      </c>
      <c r="S15" s="22"/>
      <c r="T15" s="23">
        <f t="shared" si="4"/>
        <v>0</v>
      </c>
      <c r="U15" s="23">
        <f t="shared" si="5"/>
        <v>0</v>
      </c>
      <c r="V15" s="197"/>
      <c r="W15" s="200"/>
      <c r="X15" s="180"/>
      <c r="Y15" s="180"/>
      <c r="Z15" s="178"/>
      <c r="AA15" s="178"/>
      <c r="AB15" s="180"/>
      <c r="AC15" s="182"/>
      <c r="AD15" s="22"/>
      <c r="AE15" s="24"/>
      <c r="AF15" s="184"/>
      <c r="AG15" s="187"/>
    </row>
    <row r="16" spans="1:33" ht="66" customHeight="1" x14ac:dyDescent="0.35">
      <c r="A16" s="201">
        <f>+'[1]Mapa de riesgo'!A16:A18</f>
        <v>3</v>
      </c>
      <c r="B16" s="179">
        <f>+'[1]Mapa de riesgo'!F16:F18</f>
        <v>0</v>
      </c>
      <c r="C16" s="183" t="str">
        <f>+'[1]Mapa de riesgo'!G16:G18</f>
        <v xml:space="preserve">Informacion incompleta o insuficiente,  .
</v>
      </c>
      <c r="D16" s="183" t="str">
        <f>+'[1]Mapa de riesgo'!H16:H18</f>
        <v>Errores en la Gestión Integral de la Información</v>
      </c>
      <c r="E16" s="183" t="str">
        <f>+'[1]Mapa de riesgo'!I16:I18</f>
        <v>Errores en la toma de decisiones, inoportunidad de la informacion, incumplimiento de obligaciones con los entes de control</v>
      </c>
      <c r="F16" s="194" t="str">
        <f>+'[1]Mapa de riesgo'!S16</f>
        <v>Seguimiento y analisis de indicadores</v>
      </c>
      <c r="G16" s="194"/>
      <c r="H16" s="192" t="s">
        <v>84</v>
      </c>
      <c r="I16" s="193"/>
      <c r="J16" s="14" t="s">
        <v>85</v>
      </c>
      <c r="K16" s="15" t="s">
        <v>86</v>
      </c>
      <c r="L16" s="16">
        <f t="shared" si="0"/>
        <v>15</v>
      </c>
      <c r="M16" s="15" t="s">
        <v>86</v>
      </c>
      <c r="N16" s="16">
        <f t="shared" si="1"/>
        <v>15</v>
      </c>
      <c r="O16" s="15" t="s">
        <v>86</v>
      </c>
      <c r="P16" s="16">
        <f t="shared" si="2"/>
        <v>30</v>
      </c>
      <c r="Q16" s="15" t="s">
        <v>86</v>
      </c>
      <c r="R16" s="16">
        <f t="shared" si="3"/>
        <v>15</v>
      </c>
      <c r="S16" s="15" t="s">
        <v>86</v>
      </c>
      <c r="T16" s="16">
        <f t="shared" si="4"/>
        <v>25</v>
      </c>
      <c r="U16" s="16">
        <f t="shared" si="5"/>
        <v>100</v>
      </c>
      <c r="V16" s="195">
        <f t="shared" ref="V16" si="8">(IF(J16="Probabilidad",U16,"0")+IF(J17="Probabilidad",U17,"0")+IF(J18="Probabilidad",U18,"0"))/IF(((IF(J16="Probabilidad","1","0"))+(IF(J17="Probabilidad","1","0"))+(IF(J18="Probabilidad","1","0")))=0,"1",((IF(J16="Probabilidad","1","0"))+(IF(J17="Probabilidad","1","0"))+(IF(J18="Probabilidad","1","0"))))</f>
        <v>100</v>
      </c>
      <c r="W16" s="198">
        <f t="shared" ref="W16" si="9">(IF(J16="Impacto",U16,"0")+IF(J17="Impacto",U17,"0")+IF(J18="Impacto",U18,"0"))/IF(((IF(J16="Impacto","1","0"))+(IF(J17="Impacto","1","0"))+(IF(J18="Impacto","1","0")))=0,"1",((IF(J16="Impacto","1","0"))+(IF(J17="Impacto","1","0"))+(IF(J18="Impacto","1","0"))))</f>
        <v>0</v>
      </c>
      <c r="X16" s="179">
        <f>IF(V16&lt;=50,'[1]Mapa de riesgo'!K16,IF(V16&lt;=75,'[1]Mapa de riesgo'!K16-1,IF(V16&lt;=100,'[1]Mapa de riesgo'!K16-2,'[1]Mapa de riesgo'!K16)))</f>
        <v>1</v>
      </c>
      <c r="Y16" s="179">
        <f>IF(W16&lt;=50,'[1]Mapa de riesgo'!M16,IF(W16&lt;=75,'[1]Mapa de riesgo'!M16-1,IF(W16&lt;=100,'[1]Mapa de riesgo'!M16-2,'[1]Mapa de riesgo'!M16)))</f>
        <v>4</v>
      </c>
      <c r="Z16" s="176" t="str">
        <f>+'[1]Mapa de riesgo'!Y16:Y18</f>
        <v>ALTA</v>
      </c>
      <c r="AA16" s="176" t="str">
        <f>+IF(Z16="BAJA","NO",IF(Z16="MODERADA","Si el proceso lo requiere",IF(Z16="ALTA","Debe formularse",IF(Z16="EXTREMA","Debe formularse", " "))))</f>
        <v>Debe formularse</v>
      </c>
      <c r="AB16" s="179" t="str">
        <f>+'[1]Mapa de riesgo'!Z16:Z18</f>
        <v>REDUCIR, EVITAR, COMPARTIR O TRANSFERIR EL RIESGO</v>
      </c>
      <c r="AC16" s="181"/>
      <c r="AD16" s="15"/>
      <c r="AE16" s="17" t="str">
        <f>+'[1]Mapa de riesgo'!AB16</f>
        <v>01/10/2015</v>
      </c>
      <c r="AF16" s="183" t="str">
        <f>+'[1]Mapa de riesgo'!AD16:AD18</f>
        <v>Porcentaje de adherencia a procedimientos, porcentaje de cumplimiento de acciones de mejora resultado de auditorias internas y externas</v>
      </c>
      <c r="AG16" s="185" t="str">
        <f>+'[1]Mapa de riesgo'!AC16:AC18</f>
        <v>Gerente Asesor de planeacion</v>
      </c>
    </row>
    <row r="17" spans="1:33" x14ac:dyDescent="0.35">
      <c r="A17" s="202"/>
      <c r="B17" s="112"/>
      <c r="C17" s="123"/>
      <c r="D17" s="123"/>
      <c r="E17" s="123"/>
      <c r="F17" s="188">
        <f>+'[1]Mapa de riesgo'!S17</f>
        <v>0</v>
      </c>
      <c r="G17" s="188"/>
      <c r="H17" s="105"/>
      <c r="I17" s="106"/>
      <c r="J17" s="18"/>
      <c r="K17" s="8"/>
      <c r="L17" s="19">
        <f t="shared" si="0"/>
        <v>0</v>
      </c>
      <c r="M17" s="8"/>
      <c r="N17" s="19">
        <f t="shared" si="1"/>
        <v>0</v>
      </c>
      <c r="O17" s="8"/>
      <c r="P17" s="19">
        <f t="shared" si="2"/>
        <v>0</v>
      </c>
      <c r="Q17" s="8"/>
      <c r="R17" s="19">
        <f t="shared" si="3"/>
        <v>0</v>
      </c>
      <c r="S17" s="8"/>
      <c r="T17" s="19">
        <f t="shared" si="4"/>
        <v>0</v>
      </c>
      <c r="U17" s="19">
        <f t="shared" si="5"/>
        <v>0</v>
      </c>
      <c r="V17" s="196"/>
      <c r="W17" s="199"/>
      <c r="X17" s="112"/>
      <c r="Y17" s="112"/>
      <c r="Z17" s="177"/>
      <c r="AA17" s="177"/>
      <c r="AB17" s="112"/>
      <c r="AC17" s="117"/>
      <c r="AD17" s="8"/>
      <c r="AE17" s="20"/>
      <c r="AF17" s="123"/>
      <c r="AG17" s="186"/>
    </row>
    <row r="18" spans="1:33" ht="107.5" customHeight="1" thickBot="1" x14ac:dyDescent="0.4">
      <c r="A18" s="203"/>
      <c r="B18" s="180"/>
      <c r="C18" s="184"/>
      <c r="D18" s="184"/>
      <c r="E18" s="184"/>
      <c r="F18" s="189">
        <f>+'[1]Mapa de riesgo'!S18</f>
        <v>0</v>
      </c>
      <c r="G18" s="189"/>
      <c r="H18" s="190"/>
      <c r="I18" s="191"/>
      <c r="J18" s="21"/>
      <c r="K18" s="22"/>
      <c r="L18" s="23">
        <f t="shared" si="0"/>
        <v>0</v>
      </c>
      <c r="M18" s="22"/>
      <c r="N18" s="23">
        <f t="shared" si="1"/>
        <v>0</v>
      </c>
      <c r="O18" s="22"/>
      <c r="P18" s="23">
        <f t="shared" si="2"/>
        <v>0</v>
      </c>
      <c r="Q18" s="22"/>
      <c r="R18" s="23">
        <f t="shared" si="3"/>
        <v>0</v>
      </c>
      <c r="S18" s="22"/>
      <c r="T18" s="23">
        <f t="shared" si="4"/>
        <v>0</v>
      </c>
      <c r="U18" s="23">
        <f t="shared" si="5"/>
        <v>0</v>
      </c>
      <c r="V18" s="197"/>
      <c r="W18" s="200"/>
      <c r="X18" s="180"/>
      <c r="Y18" s="180"/>
      <c r="Z18" s="178"/>
      <c r="AA18" s="178"/>
      <c r="AB18" s="180"/>
      <c r="AC18" s="182"/>
      <c r="AD18" s="22"/>
      <c r="AE18" s="24"/>
      <c r="AF18" s="184"/>
      <c r="AG18" s="187"/>
    </row>
  </sheetData>
  <mergeCells count="97">
    <mergeCell ref="A1:C4"/>
    <mergeCell ref="D1:AE1"/>
    <mergeCell ref="D2:AE2"/>
    <mergeCell ref="D3:AE4"/>
    <mergeCell ref="A5:C5"/>
    <mergeCell ref="D5:E5"/>
    <mergeCell ref="G5:AG5"/>
    <mergeCell ref="A6:C6"/>
    <mergeCell ref="D6:AG6"/>
    <mergeCell ref="A7:A9"/>
    <mergeCell ref="B7:E8"/>
    <mergeCell ref="F7:T7"/>
    <mergeCell ref="U7:U9"/>
    <mergeCell ref="V7:V9"/>
    <mergeCell ref="W7:W9"/>
    <mergeCell ref="X7:X9"/>
    <mergeCell ref="Y7:Y9"/>
    <mergeCell ref="AG7:AG9"/>
    <mergeCell ref="F8:G9"/>
    <mergeCell ref="H8:I9"/>
    <mergeCell ref="J8:J9"/>
    <mergeCell ref="K8:P8"/>
    <mergeCell ref="Q8:T8"/>
    <mergeCell ref="K9:L9"/>
    <mergeCell ref="M9:N9"/>
    <mergeCell ref="O9:P9"/>
    <mergeCell ref="Q9:R9"/>
    <mergeCell ref="Z7:Z9"/>
    <mergeCell ref="S9:T9"/>
    <mergeCell ref="AA7:AA9"/>
    <mergeCell ref="AB7:AC9"/>
    <mergeCell ref="AD7:AD9"/>
    <mergeCell ref="AE7:AE9"/>
    <mergeCell ref="AF7:AF9"/>
    <mergeCell ref="A10:A12"/>
    <mergeCell ref="B10:B12"/>
    <mergeCell ref="C10:C12"/>
    <mergeCell ref="D10:D12"/>
    <mergeCell ref="E10:E12"/>
    <mergeCell ref="AG10:AG12"/>
    <mergeCell ref="F11:G11"/>
    <mergeCell ref="H11:I11"/>
    <mergeCell ref="F12:G12"/>
    <mergeCell ref="H12:I12"/>
    <mergeCell ref="V10:V12"/>
    <mergeCell ref="W10:W12"/>
    <mergeCell ref="X10:X12"/>
    <mergeCell ref="Y10:Y12"/>
    <mergeCell ref="Z10:Z12"/>
    <mergeCell ref="AA10:AA12"/>
    <mergeCell ref="F10:G10"/>
    <mergeCell ref="H10:I10"/>
    <mergeCell ref="AB10:AB12"/>
    <mergeCell ref="AC10:AC12"/>
    <mergeCell ref="AF10:AF12"/>
    <mergeCell ref="A13:A15"/>
    <mergeCell ref="B13:B15"/>
    <mergeCell ref="C13:C15"/>
    <mergeCell ref="D13:D15"/>
    <mergeCell ref="E13:E15"/>
    <mergeCell ref="V13:V15"/>
    <mergeCell ref="W13:W15"/>
    <mergeCell ref="X13:X15"/>
    <mergeCell ref="Y13:Y15"/>
    <mergeCell ref="Z13:Z15"/>
    <mergeCell ref="F14:G14"/>
    <mergeCell ref="H14:I14"/>
    <mergeCell ref="F15:G15"/>
    <mergeCell ref="H15:I15"/>
    <mergeCell ref="H13:I13"/>
    <mergeCell ref="F13:G13"/>
    <mergeCell ref="AA13:AA15"/>
    <mergeCell ref="AB13:AB15"/>
    <mergeCell ref="AC13:AC15"/>
    <mergeCell ref="AF13:AF15"/>
    <mergeCell ref="AG13:AG15"/>
    <mergeCell ref="A16:A18"/>
    <mergeCell ref="B16:B18"/>
    <mergeCell ref="C16:C18"/>
    <mergeCell ref="D16:D18"/>
    <mergeCell ref="E16:E18"/>
    <mergeCell ref="V16:V18"/>
    <mergeCell ref="W16:W18"/>
    <mergeCell ref="X16:X18"/>
    <mergeCell ref="Y16:Y18"/>
    <mergeCell ref="Z16:Z18"/>
    <mergeCell ref="F17:G17"/>
    <mergeCell ref="H17:I17"/>
    <mergeCell ref="F18:G18"/>
    <mergeCell ref="H18:I18"/>
    <mergeCell ref="H16:I16"/>
    <mergeCell ref="F16:G16"/>
    <mergeCell ref="AA16:AA18"/>
    <mergeCell ref="AB16:AB18"/>
    <mergeCell ref="AC16:AC18"/>
    <mergeCell ref="AF16:AF18"/>
    <mergeCell ref="AG16:AG18"/>
  </mergeCells>
  <conditionalFormatting sqref="Z10:Z18">
    <cfRule type="containsText" dxfId="23" priority="5" operator="containsText" text="EXTREMA">
      <formula>NOT(ISERROR(SEARCH("EXTREMA",Z10)))</formula>
    </cfRule>
    <cfRule type="containsText" dxfId="22" priority="6" operator="containsText" text="ALTA">
      <formula>NOT(ISERROR(SEARCH("ALTA",Z10)))</formula>
    </cfRule>
    <cfRule type="containsText" dxfId="21" priority="7" stopIfTrue="1" operator="containsText" text="MODERADA">
      <formula>NOT(ISERROR(SEARCH("MODERADA",Z10)))</formula>
    </cfRule>
    <cfRule type="containsText" dxfId="20" priority="8" operator="containsText" text="BAJA">
      <formula>NOT(ISERROR(SEARCH("BAJA",Z10)))</formula>
    </cfRule>
  </conditionalFormatting>
  <conditionalFormatting sqref="AA10:AA18">
    <cfRule type="containsText" dxfId="19" priority="2" operator="containsText" text="Si el proceso lo requiere">
      <formula>NOT(ISERROR(SEARCH("Si el proceso lo requiere",AA10)))</formula>
    </cfRule>
    <cfRule type="containsText" dxfId="18" priority="4" operator="containsText" text="Debe formularse">
      <formula>NOT(ISERROR(SEARCH("Debe formularse",AA10)))</formula>
    </cfRule>
  </conditionalFormatting>
  <conditionalFormatting sqref="AA16:AA18">
    <cfRule type="containsText" dxfId="17" priority="3" operator="containsText" text="SI el proceso lo requiere">
      <formula>NOT(ISERROR(SEARCH("SI el proceso lo requiere",AA16)))</formula>
    </cfRule>
  </conditionalFormatting>
  <conditionalFormatting sqref="AA10:AA18">
    <cfRule type="cellIs" dxfId="16" priority="1" operator="equal">
      <formula>"NO"</formula>
    </cfRule>
  </conditionalFormatting>
  <dataValidations count="4">
    <dataValidation type="list" allowBlank="1" showInputMessage="1" showErrorMessage="1" sqref="AD10:AD18">
      <formula1>"Anual, Semestral, Trimestral, Bimestral, Mensual, Quincenal, Semanal, Diaria,Otra"</formula1>
    </dataValidation>
    <dataValidation type="list" allowBlank="1" showInputMessage="1" showErrorMessage="1" sqref="J10:J18">
      <formula1>"Probabilidad, Impacto"</formula1>
    </dataValidation>
    <dataValidation type="list" allowBlank="1" showInputMessage="1" showErrorMessage="1" sqref="K10:K18 M10:M18 O10:O18 Q10:Q18 S10:S18">
      <formula1>"SI, NO"</formula1>
    </dataValidation>
    <dataValidation type="date" operator="greaterThan" allowBlank="1" showInputMessage="1" showErrorMessage="1" errorTitle="INTRODUZCA FECHA" error="DD/MM/AA" promptTitle="FECHA DE ELABORACIÓN" prompt="Ingrese la fecha en la cual elabora el plan de manejo de riesgos" sqref="AF2">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
  <sheetViews>
    <sheetView tabSelected="1" zoomScale="50" zoomScaleNormal="50" workbookViewId="0">
      <selection activeCell="S16" sqref="S16"/>
    </sheetView>
  </sheetViews>
  <sheetFormatPr baseColWidth="10" defaultRowHeight="14.5" x14ac:dyDescent="0.35"/>
  <cols>
    <col min="2" max="2" width="13.90625" customWidth="1"/>
    <col min="3" max="3" width="12.6328125" customWidth="1"/>
    <col min="4" max="4" width="21.36328125" customWidth="1"/>
    <col min="5" max="5" width="17.1796875" customWidth="1"/>
    <col min="6" max="6" width="13.90625" customWidth="1"/>
    <col min="7" max="7" width="17" customWidth="1"/>
    <col min="8" max="8" width="13.453125" customWidth="1"/>
    <col min="10" max="10" width="14.7265625" customWidth="1"/>
    <col min="12" max="12" width="20.1796875" customWidth="1"/>
    <col min="14" max="14" width="13.81640625" customWidth="1"/>
    <col min="15" max="15" width="17.26953125" customWidth="1"/>
  </cols>
  <sheetData>
    <row r="1" spans="1:15" ht="16.5" x14ac:dyDescent="0.35">
      <c r="A1" s="149"/>
      <c r="B1" s="149"/>
      <c r="C1" s="149"/>
      <c r="D1" s="150" t="s">
        <v>0</v>
      </c>
      <c r="E1" s="151"/>
      <c r="F1" s="151"/>
      <c r="G1" s="151"/>
      <c r="H1" s="151"/>
      <c r="I1" s="151"/>
      <c r="J1" s="151"/>
      <c r="K1" s="151"/>
      <c r="L1" s="151"/>
      <c r="M1" s="152"/>
      <c r="N1" s="1" t="s">
        <v>1</v>
      </c>
      <c r="O1" s="11" t="s">
        <v>199</v>
      </c>
    </row>
    <row r="2" spans="1:15" ht="16.5" x14ac:dyDescent="0.35">
      <c r="A2" s="149"/>
      <c r="B2" s="149"/>
      <c r="C2" s="149"/>
      <c r="D2" s="153" t="s">
        <v>193</v>
      </c>
      <c r="E2" s="154"/>
      <c r="F2" s="154"/>
      <c r="G2" s="154"/>
      <c r="H2" s="154"/>
      <c r="I2" s="154"/>
      <c r="J2" s="154"/>
      <c r="K2" s="154"/>
      <c r="L2" s="154"/>
      <c r="M2" s="155"/>
      <c r="N2" s="3" t="s">
        <v>2</v>
      </c>
      <c r="O2" s="98">
        <v>41945</v>
      </c>
    </row>
    <row r="3" spans="1:15" ht="15.5" x14ac:dyDescent="0.35">
      <c r="A3" s="149"/>
      <c r="B3" s="149"/>
      <c r="C3" s="149"/>
      <c r="D3" s="153" t="s">
        <v>89</v>
      </c>
      <c r="E3" s="154"/>
      <c r="F3" s="154"/>
      <c r="G3" s="154"/>
      <c r="H3" s="154"/>
      <c r="I3" s="154"/>
      <c r="J3" s="154"/>
      <c r="K3" s="154"/>
      <c r="L3" s="154"/>
      <c r="M3" s="155"/>
      <c r="N3" s="3" t="s">
        <v>4</v>
      </c>
      <c r="O3" s="11">
        <v>1</v>
      </c>
    </row>
    <row r="4" spans="1:15" ht="60" customHeight="1" x14ac:dyDescent="0.35">
      <c r="A4" s="149"/>
      <c r="B4" s="149"/>
      <c r="C4" s="149"/>
      <c r="D4" s="156"/>
      <c r="E4" s="157"/>
      <c r="F4" s="157"/>
      <c r="G4" s="157"/>
      <c r="H4" s="157"/>
      <c r="I4" s="157"/>
      <c r="J4" s="157"/>
      <c r="K4" s="157"/>
      <c r="L4" s="157"/>
      <c r="M4" s="158"/>
      <c r="N4" s="3" t="s">
        <v>5</v>
      </c>
      <c r="O4" s="11">
        <f>+'[1]Mapa de riesgo'!AD4</f>
        <v>0</v>
      </c>
    </row>
    <row r="5" spans="1:15" ht="29" customHeight="1" x14ac:dyDescent="0.35">
      <c r="A5" s="282" t="str">
        <f>'[1]Mapa de riesgo'!A5:F5</f>
        <v>PROCESO:</v>
      </c>
      <c r="B5" s="282"/>
      <c r="C5" s="282"/>
      <c r="D5" s="283" t="str">
        <f>+'[1]Mapa de riesgo'!F5</f>
        <v>GESTION ESTRATEGICA</v>
      </c>
      <c r="E5" s="284"/>
      <c r="F5" s="284"/>
      <c r="G5" s="284"/>
      <c r="H5" s="285"/>
      <c r="I5" s="286" t="s">
        <v>90</v>
      </c>
      <c r="J5" s="287"/>
      <c r="K5" s="288" t="s">
        <v>196</v>
      </c>
      <c r="L5" s="289"/>
      <c r="M5" s="290" t="s">
        <v>91</v>
      </c>
      <c r="N5" s="290"/>
      <c r="O5" s="97">
        <v>42066</v>
      </c>
    </row>
    <row r="6" spans="1:15" ht="48" customHeight="1" thickBot="1" x14ac:dyDescent="0.4">
      <c r="A6" s="217" t="str">
        <f>'[1]Mapa de riesgo'!A6:F6</f>
        <v>OBJETIVO DEL PROCESO:</v>
      </c>
      <c r="B6" s="217"/>
      <c r="C6" s="217"/>
      <c r="D6" s="218" t="s">
        <v>195</v>
      </c>
      <c r="E6" s="219"/>
      <c r="F6" s="219"/>
      <c r="G6" s="219"/>
      <c r="H6" s="219"/>
      <c r="I6" s="219"/>
      <c r="J6" s="219"/>
      <c r="K6" s="219"/>
      <c r="L6" s="219"/>
      <c r="M6" s="219"/>
      <c r="N6" s="219"/>
      <c r="O6" s="220"/>
    </row>
    <row r="7" spans="1:15" x14ac:dyDescent="0.35">
      <c r="A7" s="267" t="s">
        <v>64</v>
      </c>
      <c r="B7" s="270" t="s">
        <v>65</v>
      </c>
      <c r="C7" s="271"/>
      <c r="D7" s="271"/>
      <c r="E7" s="272"/>
      <c r="F7" s="273" t="s">
        <v>22</v>
      </c>
      <c r="G7" s="276" t="s">
        <v>23</v>
      </c>
      <c r="H7" s="276" t="s">
        <v>71</v>
      </c>
      <c r="I7" s="206" t="s">
        <v>92</v>
      </c>
      <c r="J7" s="224"/>
      <c r="K7" s="207"/>
      <c r="L7" s="270" t="s">
        <v>93</v>
      </c>
      <c r="M7" s="271"/>
      <c r="N7" s="272"/>
      <c r="O7" s="279" t="s">
        <v>94</v>
      </c>
    </row>
    <row r="8" spans="1:15" x14ac:dyDescent="0.35">
      <c r="A8" s="268"/>
      <c r="B8" s="140"/>
      <c r="C8" s="141"/>
      <c r="D8" s="141"/>
      <c r="E8" s="142"/>
      <c r="F8" s="274"/>
      <c r="G8" s="148"/>
      <c r="H8" s="148"/>
      <c r="I8" s="225"/>
      <c r="J8" s="226"/>
      <c r="K8" s="227"/>
      <c r="L8" s="140"/>
      <c r="M8" s="141"/>
      <c r="N8" s="142"/>
      <c r="O8" s="280"/>
    </row>
    <row r="9" spans="1:15" ht="52.5" thickBot="1" x14ac:dyDescent="0.4">
      <c r="A9" s="269"/>
      <c r="B9" s="25" t="s">
        <v>31</v>
      </c>
      <c r="C9" s="25" t="s">
        <v>95</v>
      </c>
      <c r="D9" s="25" t="s">
        <v>33</v>
      </c>
      <c r="E9" s="25" t="s">
        <v>34</v>
      </c>
      <c r="F9" s="275"/>
      <c r="G9" s="277"/>
      <c r="H9" s="278"/>
      <c r="I9" s="215" t="s">
        <v>27</v>
      </c>
      <c r="J9" s="216"/>
      <c r="K9" s="13" t="s">
        <v>17</v>
      </c>
      <c r="L9" s="13" t="s">
        <v>96</v>
      </c>
      <c r="M9" s="277" t="s">
        <v>97</v>
      </c>
      <c r="N9" s="277"/>
      <c r="O9" s="281"/>
    </row>
    <row r="10" spans="1:15" ht="47.5" customHeight="1" x14ac:dyDescent="0.35">
      <c r="A10" s="246">
        <f>+'[1]Mapa de riesgo'!A10:A12</f>
        <v>1</v>
      </c>
      <c r="B10" s="249" t="str">
        <f>+'[1]Mapa de riesgo'!F10</f>
        <v>De Cumplimiento</v>
      </c>
      <c r="C10" s="252" t="str">
        <f>+'[1]Mapa de riesgo'!G10</f>
        <v xml:space="preserve">Informacion incompleta o insuficiente, .
</v>
      </c>
      <c r="D10" s="252" t="str">
        <f>+'[1]Mapa de riesgo'!H10</f>
        <v>Error en la formulación y seguimiento de Planes Operativos</v>
      </c>
      <c r="E10" s="252" t="str">
        <f>+'[1]Mapa de riesgo'!I10</f>
        <v>No logro de los objetivos institucionales, no logro de la mision y vision institucional</v>
      </c>
      <c r="F10" s="176" t="str">
        <f>+'[1]Mapa de riesgo'!Y10</f>
        <v>ALTA</v>
      </c>
      <c r="G10" s="179" t="str">
        <f>+'[1]Mapa de riesgo'!Z10</f>
        <v>REDUCIR, EVITAR, COMPARTIR O TRANSFERIR EL RIESGO</v>
      </c>
      <c r="H10" s="176" t="str">
        <f>+'[1]Mapa de controles'!AA10</f>
        <v>Debe formularse</v>
      </c>
      <c r="I10" s="255" t="str">
        <f>+'[1]Mapa de riesgo'!AD10</f>
        <v>Porcentaje de adherencia a procedimientos, porcentaje de cumplimiento de acciones de mejora resultado de auditorias internas y externas</v>
      </c>
      <c r="J10" s="256"/>
      <c r="K10" s="26"/>
      <c r="L10" s="27" t="str">
        <f>'[1]Mapa de riesgo'!S10</f>
        <v>Seguimiento y analisis de indicadores</v>
      </c>
      <c r="M10" s="261" t="s">
        <v>98</v>
      </c>
      <c r="N10" s="261"/>
      <c r="O10" s="262" t="s">
        <v>99</v>
      </c>
    </row>
    <row r="11" spans="1:15" ht="21" customHeight="1" x14ac:dyDescent="0.35">
      <c r="A11" s="247"/>
      <c r="B11" s="250"/>
      <c r="C11" s="253"/>
      <c r="D11" s="253"/>
      <c r="E11" s="253"/>
      <c r="F11" s="177"/>
      <c r="G11" s="112"/>
      <c r="H11" s="177"/>
      <c r="I11" s="257"/>
      <c r="J11" s="258"/>
      <c r="K11" s="28"/>
      <c r="L11" s="29">
        <f>'[1]Mapa de riesgo'!S11</f>
        <v>0</v>
      </c>
      <c r="M11" s="265" t="s">
        <v>98</v>
      </c>
      <c r="N11" s="265"/>
      <c r="O11" s="263"/>
    </row>
    <row r="12" spans="1:15" ht="82" customHeight="1" thickBot="1" x14ac:dyDescent="0.4">
      <c r="A12" s="248"/>
      <c r="B12" s="251"/>
      <c r="C12" s="254"/>
      <c r="D12" s="254"/>
      <c r="E12" s="254"/>
      <c r="F12" s="178"/>
      <c r="G12" s="180"/>
      <c r="H12" s="178"/>
      <c r="I12" s="259"/>
      <c r="J12" s="260"/>
      <c r="K12" s="30"/>
      <c r="L12" s="31">
        <f>'[1]Mapa de riesgo'!S12</f>
        <v>0</v>
      </c>
      <c r="M12" s="266" t="s">
        <v>98</v>
      </c>
      <c r="N12" s="266"/>
      <c r="O12" s="264"/>
    </row>
    <row r="13" spans="1:15" ht="46.5" customHeight="1" x14ac:dyDescent="0.35">
      <c r="A13" s="246">
        <f>+'[1]Mapa de riesgo'!A13:A15</f>
        <v>2</v>
      </c>
      <c r="B13" s="249">
        <f>+'[1]Mapa de riesgo'!F13</f>
        <v>0</v>
      </c>
      <c r="C13" s="252" t="str">
        <f>+'[1]Mapa de riesgo'!G13</f>
        <v xml:space="preserve">Informacion incompleta o insuficiente, .
</v>
      </c>
      <c r="D13" s="252" t="str">
        <f>+'[1]Mapa de riesgo'!H13</f>
        <v>Falla en la formulación y seguimiento  de Proyectos</v>
      </c>
      <c r="E13" s="252" t="str">
        <f>+'[1]Mapa de riesgo'!I13</f>
        <v>No logro de los ingresos proveniente de los proyectos, falta de crecimiento y mejoramiento de la institución</v>
      </c>
      <c r="F13" s="176" t="str">
        <f>+'[1]Mapa de riesgo'!Y13</f>
        <v>ALTA</v>
      </c>
      <c r="G13" s="179" t="str">
        <f>+'[1]Mapa de riesgo'!Z13</f>
        <v>REDUCIR, EVITAR, COMPARTIR O TRANSFERIR EL RIESGO</v>
      </c>
      <c r="H13" s="176" t="str">
        <f>+'[1]Mapa de controles'!AA13</f>
        <v>Debe formularse</v>
      </c>
      <c r="I13" s="255" t="str">
        <f>+'[1]Mapa de riesgo'!AD13</f>
        <v>Porcentaje de adherencia a procedimientos, porcentaje de cumplimiento de acciones de mejora resultado de auditorias internas y externas</v>
      </c>
      <c r="J13" s="256"/>
      <c r="K13" s="26"/>
      <c r="L13" s="27" t="str">
        <f>'[1]Mapa de riesgo'!S13</f>
        <v>Seguimiento y analisis de indicadores</v>
      </c>
      <c r="M13" s="261" t="s">
        <v>100</v>
      </c>
      <c r="N13" s="261"/>
      <c r="O13" s="262" t="s">
        <v>101</v>
      </c>
    </row>
    <row r="14" spans="1:15" x14ac:dyDescent="0.35">
      <c r="A14" s="247"/>
      <c r="B14" s="250"/>
      <c r="C14" s="253"/>
      <c r="D14" s="253"/>
      <c r="E14" s="253"/>
      <c r="F14" s="177"/>
      <c r="G14" s="112"/>
      <c r="H14" s="177"/>
      <c r="I14" s="257"/>
      <c r="J14" s="258"/>
      <c r="K14" s="28"/>
      <c r="L14" s="29">
        <f>'[1]Mapa de riesgo'!S14</f>
        <v>0</v>
      </c>
      <c r="M14" s="265"/>
      <c r="N14" s="265"/>
      <c r="O14" s="263"/>
    </row>
    <row r="15" spans="1:15" ht="55.5" customHeight="1" thickBot="1" x14ac:dyDescent="0.4">
      <c r="A15" s="248"/>
      <c r="B15" s="251"/>
      <c r="C15" s="254"/>
      <c r="D15" s="254"/>
      <c r="E15" s="254"/>
      <c r="F15" s="178"/>
      <c r="G15" s="180"/>
      <c r="H15" s="178"/>
      <c r="I15" s="259"/>
      <c r="J15" s="260"/>
      <c r="K15" s="30"/>
      <c r="L15" s="31">
        <f>'[1]Mapa de riesgo'!S15</f>
        <v>0</v>
      </c>
      <c r="M15" s="266"/>
      <c r="N15" s="266"/>
      <c r="O15" s="264"/>
    </row>
    <row r="16" spans="1:15" ht="42" customHeight="1" x14ac:dyDescent="0.35">
      <c r="A16" s="246">
        <f>+'[1]Mapa de riesgo'!A16:A18</f>
        <v>3</v>
      </c>
      <c r="B16" s="249">
        <f>+'[1]Mapa de riesgo'!F16</f>
        <v>0</v>
      </c>
      <c r="C16" s="252" t="str">
        <f>+'[1]Mapa de riesgo'!G16</f>
        <v xml:space="preserve">Informacion incompleta o insuficiente,  .
</v>
      </c>
      <c r="D16" s="252" t="str">
        <f>+'[1]Mapa de riesgo'!H16</f>
        <v>Errores en la Gestión Integral de la Información</v>
      </c>
      <c r="E16" s="252" t="str">
        <f>+'[1]Mapa de riesgo'!I16</f>
        <v>Errores en la toma de decisiones, inoportunidad de la informacion, incumplimiento de obligaciones con los entes de control</v>
      </c>
      <c r="F16" s="176" t="str">
        <f>+'[1]Mapa de riesgo'!Y16</f>
        <v>ALTA</v>
      </c>
      <c r="G16" s="179" t="str">
        <f>+'[1]Mapa de riesgo'!Z16</f>
        <v>REDUCIR, EVITAR, COMPARTIR O TRANSFERIR EL RIESGO</v>
      </c>
      <c r="H16" s="176" t="str">
        <f>+'[1]Mapa de controles'!AA16</f>
        <v>Debe formularse</v>
      </c>
      <c r="I16" s="255" t="str">
        <f>+'[1]Mapa de riesgo'!AD16</f>
        <v>Porcentaje de adherencia a procedimientos, porcentaje de cumplimiento de acciones de mejora resultado de auditorias internas y externas</v>
      </c>
      <c r="J16" s="256"/>
      <c r="K16" s="26"/>
      <c r="L16" s="27" t="str">
        <f>'[1]Mapa de riesgo'!S16</f>
        <v>Seguimiento y analisis de indicadores</v>
      </c>
      <c r="M16" s="261" t="s">
        <v>102</v>
      </c>
      <c r="N16" s="261"/>
      <c r="O16" s="262" t="s">
        <v>101</v>
      </c>
    </row>
    <row r="17" spans="1:15" x14ac:dyDescent="0.35">
      <c r="A17" s="247"/>
      <c r="B17" s="250"/>
      <c r="C17" s="253"/>
      <c r="D17" s="253"/>
      <c r="E17" s="253"/>
      <c r="F17" s="177"/>
      <c r="G17" s="112"/>
      <c r="H17" s="177"/>
      <c r="I17" s="257"/>
      <c r="J17" s="258"/>
      <c r="K17" s="28"/>
      <c r="L17" s="29">
        <f>'[1]Mapa de riesgo'!S17</f>
        <v>0</v>
      </c>
      <c r="M17" s="265"/>
      <c r="N17" s="265"/>
      <c r="O17" s="263"/>
    </row>
    <row r="18" spans="1:15" ht="51" customHeight="1" thickBot="1" x14ac:dyDescent="0.4">
      <c r="A18" s="248"/>
      <c r="B18" s="251"/>
      <c r="C18" s="254"/>
      <c r="D18" s="254"/>
      <c r="E18" s="254"/>
      <c r="F18" s="178"/>
      <c r="G18" s="180"/>
      <c r="H18" s="178"/>
      <c r="I18" s="259"/>
      <c r="J18" s="260"/>
      <c r="K18" s="30"/>
      <c r="L18" s="31">
        <f>'[1]Mapa de riesgo'!S18</f>
        <v>0</v>
      </c>
      <c r="M18" s="266"/>
      <c r="N18" s="266"/>
      <c r="O18" s="264"/>
    </row>
  </sheetData>
  <mergeCells count="60">
    <mergeCell ref="A1:C4"/>
    <mergeCell ref="D1:M1"/>
    <mergeCell ref="D2:M2"/>
    <mergeCell ref="D3:M4"/>
    <mergeCell ref="A5:C5"/>
    <mergeCell ref="D5:H5"/>
    <mergeCell ref="I5:J5"/>
    <mergeCell ref="K5:L5"/>
    <mergeCell ref="M5:N5"/>
    <mergeCell ref="A6:C6"/>
    <mergeCell ref="D6:O6"/>
    <mergeCell ref="A7:A9"/>
    <mergeCell ref="B7:E8"/>
    <mergeCell ref="F7:F9"/>
    <mergeCell ref="G7:G9"/>
    <mergeCell ref="H7:H9"/>
    <mergeCell ref="I7:K8"/>
    <mergeCell ref="L7:N8"/>
    <mergeCell ref="O7:O9"/>
    <mergeCell ref="I9:J9"/>
    <mergeCell ref="M9:N9"/>
    <mergeCell ref="F10:F12"/>
    <mergeCell ref="G10:G12"/>
    <mergeCell ref="H10:H12"/>
    <mergeCell ref="A13:A15"/>
    <mergeCell ref="B13:B15"/>
    <mergeCell ref="C13:C15"/>
    <mergeCell ref="D13:D15"/>
    <mergeCell ref="E13:E15"/>
    <mergeCell ref="A10:A12"/>
    <mergeCell ref="B10:B12"/>
    <mergeCell ref="C10:C12"/>
    <mergeCell ref="D10:D12"/>
    <mergeCell ref="E10:E12"/>
    <mergeCell ref="F13:F15"/>
    <mergeCell ref="G13:G15"/>
    <mergeCell ref="H13:H15"/>
    <mergeCell ref="M13:N13"/>
    <mergeCell ref="O13:O15"/>
    <mergeCell ref="M14:N14"/>
    <mergeCell ref="M15:N15"/>
    <mergeCell ref="I10:J12"/>
    <mergeCell ref="M10:N10"/>
    <mergeCell ref="O10:O12"/>
    <mergeCell ref="M11:N11"/>
    <mergeCell ref="M12:N12"/>
    <mergeCell ref="I13:J15"/>
    <mergeCell ref="G16:G18"/>
    <mergeCell ref="H16:H18"/>
    <mergeCell ref="I16:J18"/>
    <mergeCell ref="M16:N16"/>
    <mergeCell ref="O16:O18"/>
    <mergeCell ref="M17:N17"/>
    <mergeCell ref="M18:N18"/>
    <mergeCell ref="F16:F18"/>
    <mergeCell ref="A16:A18"/>
    <mergeCell ref="B16:B18"/>
    <mergeCell ref="C16:C18"/>
    <mergeCell ref="D16:D18"/>
    <mergeCell ref="E16:E18"/>
  </mergeCells>
  <conditionalFormatting sqref="G10:G18">
    <cfRule type="cellIs" dxfId="15" priority="14" stopIfTrue="1" operator="equal">
      <formula>1</formula>
    </cfRule>
    <cfRule type="cellIs" dxfId="14" priority="15" stopIfTrue="1" operator="between">
      <formula>1.9</formula>
      <formula>3.1</formula>
    </cfRule>
    <cfRule type="cellIs" dxfId="13" priority="16" stopIfTrue="1" operator="equal">
      <formula>4</formula>
    </cfRule>
  </conditionalFormatting>
  <conditionalFormatting sqref="G10:G18">
    <cfRule type="cellIs" dxfId="12" priority="11" operator="equal">
      <formula>"LEVE"</formula>
    </cfRule>
    <cfRule type="cellIs" dxfId="11" priority="12" operator="equal">
      <formula>"MODERADO"</formula>
    </cfRule>
    <cfRule type="cellIs" dxfId="10" priority="13" operator="equal">
      <formula>"GRAVE"</formula>
    </cfRule>
  </conditionalFormatting>
  <conditionalFormatting sqref="F10:F18">
    <cfRule type="containsText" dxfId="9" priority="7" operator="containsText" text="EXTREMA">
      <formula>NOT(ISERROR(SEARCH("EXTREMA",F10)))</formula>
    </cfRule>
    <cfRule type="containsText" dxfId="8" priority="8" operator="containsText" text="ALTA">
      <formula>NOT(ISERROR(SEARCH("ALTA",F10)))</formula>
    </cfRule>
    <cfRule type="containsText" dxfId="7" priority="9" stopIfTrue="1" operator="containsText" text="MODERADA">
      <formula>NOT(ISERROR(SEARCH("MODERADA",F10)))</formula>
    </cfRule>
    <cfRule type="containsText" dxfId="6" priority="10" operator="containsText" text="BAJA">
      <formula>NOT(ISERROR(SEARCH("BAJA",F10)))</formula>
    </cfRule>
  </conditionalFormatting>
  <conditionalFormatting sqref="H10:H18">
    <cfRule type="containsText" dxfId="5" priority="5" operator="containsText" text="Si el proceso lo requiere">
      <formula>NOT(ISERROR(SEARCH("Si el proceso lo requiere",H10)))</formula>
    </cfRule>
    <cfRule type="containsText" dxfId="4" priority="6" operator="containsText" text="Debe formularse">
      <formula>NOT(ISERROR(SEARCH("Debe formularse",H10)))</formula>
    </cfRule>
  </conditionalFormatting>
  <conditionalFormatting sqref="H10:H18">
    <cfRule type="cellIs" dxfId="3" priority="4" operator="equal">
      <formula>"NO"</formula>
    </cfRule>
  </conditionalFormatting>
  <conditionalFormatting sqref="O10:O18">
    <cfRule type="containsText" dxfId="2" priority="1" operator="containsText" text="CONTINUA LA ACCIÓN ANTERIOR">
      <formula>NOT(ISERROR(SEARCH("CONTINUA LA ACCIÓN ANTERIOR",O10)))</formula>
    </cfRule>
    <cfRule type="containsText" dxfId="1" priority="2" operator="containsText" text="REQUIERE NUEVA ACCIÓN">
      <formula>NOT(ISERROR(SEARCH("REQUIERE NUEVA ACCIÓN",O10)))</formula>
    </cfRule>
    <cfRule type="containsText" dxfId="0" priority="3" operator="containsText" text="RIESGO CONTROLADO">
      <formula>NOT(ISERROR(SEARCH("RIESGO CONTROLADO",O10)))</formula>
    </cfRule>
  </conditionalFormatting>
  <dataValidations count="2">
    <dataValidation type="list" allowBlank="1" showInputMessage="1" showErrorMessage="1" sqref="O10:O18">
      <formula1>"RIESGO CONTROLADO, REQUIERE NUEVA ACCIÓN, CONTINUA LA ACCIÓN ANTERIOR"</formula1>
    </dataValidation>
    <dataValidation type="date" operator="greaterThan" allowBlank="1" showInputMessage="1" showErrorMessage="1" errorTitle="INTRODUZCA FECHA" error="DD/MM/AA" promptTitle="FECHA DE ELABORACIÓN" prompt="Ingrese la fecha en la cual elabora el plan de manejo de riesgos" sqref="N2">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workbookViewId="0">
      <selection activeCell="E3" sqref="E3"/>
    </sheetView>
  </sheetViews>
  <sheetFormatPr baseColWidth="10" defaultRowHeight="14.5" x14ac:dyDescent="0.35"/>
  <cols>
    <col min="1" max="1" width="15" customWidth="1"/>
    <col min="3" max="3" width="12.90625" customWidth="1"/>
    <col min="4" max="4" width="14.08984375" customWidth="1"/>
  </cols>
  <sheetData>
    <row r="1" spans="1:18" x14ac:dyDescent="0.35">
      <c r="A1" s="372" t="s">
        <v>193</v>
      </c>
      <c r="B1" s="373"/>
      <c r="C1" s="373"/>
      <c r="D1" s="373"/>
      <c r="E1" s="373"/>
      <c r="F1" s="373"/>
      <c r="G1" s="373"/>
      <c r="H1" s="373"/>
      <c r="I1" s="373"/>
      <c r="J1" s="373"/>
      <c r="K1" s="373"/>
      <c r="L1" s="373"/>
      <c r="M1" s="373"/>
      <c r="N1" s="373"/>
      <c r="O1" s="373"/>
      <c r="P1" s="373"/>
      <c r="Q1" s="373"/>
      <c r="R1" s="374"/>
    </row>
    <row r="2" spans="1:18" x14ac:dyDescent="0.35">
      <c r="A2" s="372" t="s">
        <v>103</v>
      </c>
      <c r="B2" s="373"/>
      <c r="C2" s="373"/>
      <c r="D2" s="373"/>
      <c r="E2" s="373"/>
      <c r="F2" s="373"/>
      <c r="G2" s="373"/>
      <c r="H2" s="373"/>
      <c r="I2" s="373"/>
      <c r="J2" s="373"/>
      <c r="K2" s="373"/>
      <c r="L2" s="373"/>
      <c r="M2" s="373"/>
      <c r="N2" s="373"/>
      <c r="O2" s="373"/>
      <c r="P2" s="373"/>
      <c r="Q2" s="373"/>
      <c r="R2" s="374"/>
    </row>
    <row r="3" spans="1:18" ht="80.5" customHeight="1" x14ac:dyDescent="0.35">
      <c r="A3" s="32"/>
      <c r="B3" s="33"/>
      <c r="C3" s="34"/>
      <c r="D3" s="34"/>
      <c r="E3" s="34"/>
      <c r="F3" s="34"/>
      <c r="G3" s="34"/>
      <c r="H3" s="34"/>
      <c r="I3" s="34"/>
      <c r="J3" s="34"/>
      <c r="K3" s="34"/>
      <c r="L3" s="34"/>
      <c r="M3" s="34"/>
      <c r="N3" s="34"/>
      <c r="O3" s="34"/>
      <c r="P3" s="34"/>
      <c r="Q3" s="34"/>
      <c r="R3" s="35"/>
    </row>
    <row r="4" spans="1:18" ht="15.5" customHeight="1" x14ac:dyDescent="0.35">
      <c r="A4" s="378" t="s">
        <v>104</v>
      </c>
      <c r="B4" s="378"/>
      <c r="C4" s="379"/>
      <c r="D4" s="379"/>
      <c r="E4" s="36" t="s">
        <v>105</v>
      </c>
      <c r="F4" s="380"/>
      <c r="G4" s="381"/>
      <c r="H4" s="36" t="s">
        <v>106</v>
      </c>
      <c r="I4" s="382"/>
      <c r="J4" s="382"/>
      <c r="K4" s="382"/>
      <c r="L4" s="382"/>
      <c r="M4" s="382"/>
      <c r="N4" s="383" t="s">
        <v>5</v>
      </c>
      <c r="O4" s="384"/>
      <c r="P4" s="385" t="s">
        <v>107</v>
      </c>
      <c r="Q4" s="386"/>
      <c r="R4" s="387"/>
    </row>
    <row r="5" spans="1:18" ht="15" thickBot="1" x14ac:dyDescent="0.4">
      <c r="A5" s="37"/>
      <c r="B5" s="37"/>
      <c r="C5" s="38"/>
      <c r="D5" s="38"/>
      <c r="E5" s="38"/>
      <c r="F5" s="38"/>
      <c r="G5" s="38"/>
      <c r="H5" s="38"/>
      <c r="I5" s="38"/>
      <c r="J5" s="38"/>
      <c r="K5" s="38"/>
      <c r="L5" s="38"/>
      <c r="M5" s="38"/>
      <c r="N5" s="38"/>
      <c r="O5" s="38"/>
      <c r="P5" s="38"/>
      <c r="Q5" s="38"/>
      <c r="R5" s="38"/>
    </row>
    <row r="6" spans="1:18" x14ac:dyDescent="0.35">
      <c r="A6" s="301" t="s">
        <v>108</v>
      </c>
      <c r="B6" s="362"/>
      <c r="C6" s="39"/>
      <c r="D6" s="39"/>
      <c r="E6" s="39"/>
      <c r="F6" s="39"/>
      <c r="G6" s="39"/>
      <c r="H6" s="39"/>
      <c r="I6" s="365"/>
      <c r="J6" s="358"/>
      <c r="K6" s="40"/>
      <c r="L6" s="40"/>
      <c r="M6" s="40"/>
      <c r="N6" s="40"/>
      <c r="O6" s="40"/>
      <c r="P6" s="40"/>
      <c r="Q6" s="40"/>
      <c r="R6" s="375"/>
    </row>
    <row r="7" spans="1:18" x14ac:dyDescent="0.35">
      <c r="A7" s="302"/>
      <c r="B7" s="363"/>
      <c r="C7" s="299" t="s">
        <v>109</v>
      </c>
      <c r="D7" s="299"/>
      <c r="E7" s="299"/>
      <c r="F7" s="299"/>
      <c r="G7" s="299"/>
      <c r="H7" s="299"/>
      <c r="I7" s="366"/>
      <c r="J7" s="359"/>
      <c r="K7" s="41"/>
      <c r="L7" s="41"/>
      <c r="M7" s="41"/>
      <c r="N7" s="41"/>
      <c r="O7" s="41"/>
      <c r="P7" s="41"/>
      <c r="Q7" s="41"/>
      <c r="R7" s="376"/>
    </row>
    <row r="8" spans="1:18" ht="30" customHeight="1" x14ac:dyDescent="0.35">
      <c r="A8" s="302"/>
      <c r="B8" s="363"/>
      <c r="C8" s="299"/>
      <c r="D8" s="299"/>
      <c r="E8" s="299"/>
      <c r="F8" s="299"/>
      <c r="G8" s="299"/>
      <c r="H8" s="299"/>
      <c r="I8" s="366"/>
      <c r="J8" s="359"/>
      <c r="K8" s="41"/>
      <c r="L8" s="41"/>
      <c r="M8" s="41"/>
      <c r="N8" s="41"/>
      <c r="O8" s="41"/>
      <c r="P8" s="41"/>
      <c r="Q8" s="41"/>
      <c r="R8" s="376"/>
    </row>
    <row r="9" spans="1:18" x14ac:dyDescent="0.35">
      <c r="A9" s="302"/>
      <c r="B9" s="363"/>
      <c r="C9" s="42"/>
      <c r="D9" s="43"/>
      <c r="E9" s="43"/>
      <c r="F9" s="43"/>
      <c r="G9" s="43"/>
      <c r="H9" s="43"/>
      <c r="I9" s="366"/>
      <c r="J9" s="359"/>
      <c r="K9" s="44"/>
      <c r="L9" s="339" t="s">
        <v>110</v>
      </c>
      <c r="M9" s="339"/>
      <c r="N9" s="339"/>
      <c r="O9" s="339"/>
      <c r="P9" s="339"/>
      <c r="Q9" s="339"/>
      <c r="R9" s="376"/>
    </row>
    <row r="10" spans="1:18" x14ac:dyDescent="0.35">
      <c r="A10" s="302"/>
      <c r="B10" s="363"/>
      <c r="C10" s="42"/>
      <c r="D10" s="43"/>
      <c r="E10" s="43"/>
      <c r="F10" s="43"/>
      <c r="G10" s="43"/>
      <c r="H10" s="43"/>
      <c r="I10" s="366"/>
      <c r="J10" s="359"/>
      <c r="K10" s="44"/>
      <c r="L10" s="44"/>
      <c r="M10" s="44"/>
      <c r="N10" s="44"/>
      <c r="O10" s="44"/>
      <c r="P10" s="44"/>
      <c r="Q10" s="44"/>
      <c r="R10" s="376"/>
    </row>
    <row r="11" spans="1:18" x14ac:dyDescent="0.35">
      <c r="A11" s="302"/>
      <c r="B11" s="363"/>
      <c r="C11" s="299" t="s">
        <v>111</v>
      </c>
      <c r="D11" s="299"/>
      <c r="E11" s="299"/>
      <c r="F11" s="299"/>
      <c r="G11" s="299"/>
      <c r="H11" s="299"/>
      <c r="I11" s="366"/>
      <c r="J11" s="359"/>
      <c r="K11" s="44"/>
      <c r="L11" s="339" t="s">
        <v>112</v>
      </c>
      <c r="M11" s="339"/>
      <c r="N11" s="339"/>
      <c r="O11" s="339"/>
      <c r="P11" s="339"/>
      <c r="Q11" s="339"/>
      <c r="R11" s="376"/>
    </row>
    <row r="12" spans="1:18" ht="28.5" customHeight="1" x14ac:dyDescent="0.35">
      <c r="A12" s="302"/>
      <c r="B12" s="363"/>
      <c r="C12" s="299"/>
      <c r="D12" s="299"/>
      <c r="E12" s="299"/>
      <c r="F12" s="299"/>
      <c r="G12" s="299"/>
      <c r="H12" s="299"/>
      <c r="I12" s="366"/>
      <c r="J12" s="359"/>
      <c r="K12" s="44"/>
      <c r="L12" s="44"/>
      <c r="M12" s="44"/>
      <c r="N12" s="44"/>
      <c r="O12" s="44"/>
      <c r="P12" s="44"/>
      <c r="Q12" s="44"/>
      <c r="R12" s="376"/>
    </row>
    <row r="13" spans="1:18" x14ac:dyDescent="0.35">
      <c r="A13" s="302"/>
      <c r="B13" s="363"/>
      <c r="C13" s="43"/>
      <c r="D13" s="43"/>
      <c r="E13" s="43"/>
      <c r="F13" s="43"/>
      <c r="G13" s="43"/>
      <c r="H13" s="43"/>
      <c r="I13" s="366"/>
      <c r="J13" s="359"/>
      <c r="K13" s="44"/>
      <c r="L13" s="339" t="s">
        <v>113</v>
      </c>
      <c r="M13" s="339"/>
      <c r="N13" s="339"/>
      <c r="O13" s="339"/>
      <c r="P13" s="339"/>
      <c r="Q13" s="339"/>
      <c r="R13" s="376"/>
    </row>
    <row r="14" spans="1:18" x14ac:dyDescent="0.35">
      <c r="A14" s="302"/>
      <c r="B14" s="363"/>
      <c r="C14" s="43"/>
      <c r="D14" s="43"/>
      <c r="E14" s="43"/>
      <c r="F14" s="43"/>
      <c r="G14" s="43"/>
      <c r="H14" s="43"/>
      <c r="I14" s="366"/>
      <c r="J14" s="359"/>
      <c r="K14" s="45"/>
      <c r="L14" s="45"/>
      <c r="M14" s="45"/>
      <c r="N14" s="45"/>
      <c r="O14" s="45"/>
      <c r="P14" s="45"/>
      <c r="Q14" s="45"/>
      <c r="R14" s="376"/>
    </row>
    <row r="15" spans="1:18" x14ac:dyDescent="0.35">
      <c r="A15" s="302"/>
      <c r="B15" s="363"/>
      <c r="C15" s="337" t="s">
        <v>114</v>
      </c>
      <c r="D15" s="337"/>
      <c r="E15" s="337"/>
      <c r="F15" s="337"/>
      <c r="G15" s="337"/>
      <c r="H15" s="337"/>
      <c r="I15" s="366"/>
      <c r="J15" s="359"/>
      <c r="K15" s="45"/>
      <c r="L15" s="339" t="s">
        <v>115</v>
      </c>
      <c r="M15" s="339"/>
      <c r="N15" s="339"/>
      <c r="O15" s="339"/>
      <c r="P15" s="339"/>
      <c r="Q15" s="339"/>
      <c r="R15" s="376"/>
    </row>
    <row r="16" spans="1:18" x14ac:dyDescent="0.35">
      <c r="A16" s="302"/>
      <c r="B16" s="363"/>
      <c r="C16" s="337"/>
      <c r="D16" s="337"/>
      <c r="E16" s="337"/>
      <c r="F16" s="337"/>
      <c r="G16" s="337"/>
      <c r="H16" s="337"/>
      <c r="I16" s="366"/>
      <c r="J16" s="359"/>
      <c r="K16" s="45"/>
      <c r="L16" s="45"/>
      <c r="M16" s="45"/>
      <c r="N16" s="45"/>
      <c r="O16" s="45"/>
      <c r="P16" s="45"/>
      <c r="Q16" s="45"/>
      <c r="R16" s="376"/>
    </row>
    <row r="17" spans="1:18" ht="29.5" customHeight="1" x14ac:dyDescent="0.35">
      <c r="A17" s="302"/>
      <c r="B17" s="363"/>
      <c r="C17" s="337"/>
      <c r="D17" s="337"/>
      <c r="E17" s="337"/>
      <c r="F17" s="337"/>
      <c r="G17" s="337"/>
      <c r="H17" s="337"/>
      <c r="I17" s="366"/>
      <c r="J17" s="359"/>
      <c r="K17" s="45"/>
      <c r="L17" s="45"/>
      <c r="M17" s="45"/>
      <c r="N17" s="45"/>
      <c r="O17" s="45"/>
      <c r="P17" s="45"/>
      <c r="Q17" s="45"/>
      <c r="R17" s="376"/>
    </row>
    <row r="18" spans="1:18" x14ac:dyDescent="0.35">
      <c r="A18" s="302"/>
      <c r="B18" s="363"/>
      <c r="C18" s="43"/>
      <c r="D18" s="43"/>
      <c r="E18" s="43"/>
      <c r="F18" s="43"/>
      <c r="G18" s="43"/>
      <c r="H18" s="43"/>
      <c r="I18" s="366"/>
      <c r="J18" s="359"/>
      <c r="K18" s="45"/>
      <c r="L18" s="45"/>
      <c r="M18" s="45"/>
      <c r="N18" s="45"/>
      <c r="O18" s="45"/>
      <c r="P18" s="45"/>
      <c r="Q18" s="45"/>
      <c r="R18" s="376"/>
    </row>
    <row r="19" spans="1:18" x14ac:dyDescent="0.35">
      <c r="A19" s="302"/>
      <c r="B19" s="363"/>
      <c r="C19" s="43"/>
      <c r="D19" s="43"/>
      <c r="E19" s="43"/>
      <c r="F19" s="43"/>
      <c r="G19" s="43"/>
      <c r="H19" s="43"/>
      <c r="I19" s="366"/>
      <c r="J19" s="359"/>
      <c r="K19" s="45"/>
      <c r="L19" s="45"/>
      <c r="M19" s="45"/>
      <c r="N19" s="45"/>
      <c r="O19" s="45"/>
      <c r="P19" s="45"/>
      <c r="Q19" s="45"/>
      <c r="R19" s="376"/>
    </row>
    <row r="20" spans="1:18" x14ac:dyDescent="0.35">
      <c r="A20" s="302"/>
      <c r="B20" s="363"/>
      <c r="C20" s="46"/>
      <c r="D20" s="46"/>
      <c r="E20" s="46"/>
      <c r="F20" s="46"/>
      <c r="G20" s="46"/>
      <c r="H20" s="46"/>
      <c r="I20" s="366"/>
      <c r="J20" s="359"/>
      <c r="K20" s="45"/>
      <c r="L20" s="45"/>
      <c r="M20" s="45"/>
      <c r="N20" s="45"/>
      <c r="O20" s="45"/>
      <c r="P20" s="45"/>
      <c r="Q20" s="45"/>
      <c r="R20" s="376"/>
    </row>
    <row r="21" spans="1:18" ht="15" thickBot="1" x14ac:dyDescent="0.4">
      <c r="A21" s="303"/>
      <c r="B21" s="364"/>
      <c r="C21" s="47"/>
      <c r="D21" s="47"/>
      <c r="E21" s="47"/>
      <c r="F21" s="47"/>
      <c r="G21" s="47"/>
      <c r="H21" s="47"/>
      <c r="I21" s="367"/>
      <c r="J21" s="360"/>
      <c r="K21" s="48"/>
      <c r="L21" s="48"/>
      <c r="M21" s="48"/>
      <c r="N21" s="48"/>
      <c r="O21" s="48"/>
      <c r="P21" s="48"/>
      <c r="Q21" s="48"/>
      <c r="R21" s="377"/>
    </row>
    <row r="22" spans="1:18" x14ac:dyDescent="0.35">
      <c r="A22" s="301" t="s">
        <v>116</v>
      </c>
      <c r="B22" s="304"/>
      <c r="C22" s="357" t="s">
        <v>117</v>
      </c>
      <c r="D22" s="357"/>
      <c r="E22" s="357"/>
      <c r="F22" s="357"/>
      <c r="G22" s="357"/>
      <c r="H22" s="357"/>
      <c r="I22" s="307"/>
      <c r="J22" s="358"/>
      <c r="K22" s="49"/>
      <c r="L22" s="361" t="s">
        <v>118</v>
      </c>
      <c r="M22" s="361"/>
      <c r="N22" s="361"/>
      <c r="O22" s="361"/>
      <c r="P22" s="361"/>
      <c r="Q22" s="361"/>
      <c r="R22" s="351"/>
    </row>
    <row r="23" spans="1:18" x14ac:dyDescent="0.35">
      <c r="A23" s="302"/>
      <c r="B23" s="305"/>
      <c r="C23" s="353" t="s">
        <v>119</v>
      </c>
      <c r="D23" s="353"/>
      <c r="E23" s="353"/>
      <c r="F23" s="353"/>
      <c r="G23" s="353"/>
      <c r="H23" s="353"/>
      <c r="I23" s="308"/>
      <c r="J23" s="359"/>
      <c r="K23" s="49"/>
      <c r="L23" s="354" t="s">
        <v>120</v>
      </c>
      <c r="M23" s="355" t="s">
        <v>121</v>
      </c>
      <c r="N23" s="355"/>
      <c r="O23" s="355"/>
      <c r="P23" s="355"/>
      <c r="Q23" s="355"/>
      <c r="R23" s="350"/>
    </row>
    <row r="24" spans="1:18" ht="23" x14ac:dyDescent="0.35">
      <c r="A24" s="302"/>
      <c r="B24" s="305"/>
      <c r="C24" s="353" t="s">
        <v>122</v>
      </c>
      <c r="D24" s="353"/>
      <c r="E24" s="353"/>
      <c r="F24" s="353"/>
      <c r="G24" s="353"/>
      <c r="H24" s="353"/>
      <c r="I24" s="308"/>
      <c r="J24" s="359"/>
      <c r="K24" s="50"/>
      <c r="L24" s="354"/>
      <c r="M24" s="51" t="s">
        <v>123</v>
      </c>
      <c r="N24" s="52" t="s">
        <v>124</v>
      </c>
      <c r="O24" s="52" t="s">
        <v>125</v>
      </c>
      <c r="P24" s="52" t="s">
        <v>126</v>
      </c>
      <c r="Q24" s="52" t="s">
        <v>127</v>
      </c>
      <c r="R24" s="350"/>
    </row>
    <row r="25" spans="1:18" x14ac:dyDescent="0.35">
      <c r="A25" s="302"/>
      <c r="B25" s="305"/>
      <c r="C25" s="353" t="s">
        <v>128</v>
      </c>
      <c r="D25" s="353"/>
      <c r="E25" s="353"/>
      <c r="F25" s="353"/>
      <c r="G25" s="353"/>
      <c r="H25" s="353"/>
      <c r="I25" s="308"/>
      <c r="J25" s="359"/>
      <c r="K25" s="53"/>
      <c r="L25" s="54" t="s">
        <v>129</v>
      </c>
      <c r="M25" s="55" t="s">
        <v>130</v>
      </c>
      <c r="N25" s="55" t="s">
        <v>130</v>
      </c>
      <c r="O25" s="56" t="s">
        <v>131</v>
      </c>
      <c r="P25" s="57" t="s">
        <v>132</v>
      </c>
      <c r="Q25" s="57" t="s">
        <v>132</v>
      </c>
      <c r="R25" s="350"/>
    </row>
    <row r="26" spans="1:18" ht="23" x14ac:dyDescent="0.35">
      <c r="A26" s="302"/>
      <c r="B26" s="305"/>
      <c r="C26" s="353" t="s">
        <v>133</v>
      </c>
      <c r="D26" s="353"/>
      <c r="E26" s="353"/>
      <c r="F26" s="353"/>
      <c r="G26" s="353"/>
      <c r="H26" s="353"/>
      <c r="I26" s="308"/>
      <c r="J26" s="359"/>
      <c r="K26" s="53"/>
      <c r="L26" s="54" t="s">
        <v>134</v>
      </c>
      <c r="M26" s="55" t="s">
        <v>130</v>
      </c>
      <c r="N26" s="55" t="s">
        <v>130</v>
      </c>
      <c r="O26" s="56" t="s">
        <v>131</v>
      </c>
      <c r="P26" s="57" t="s">
        <v>132</v>
      </c>
      <c r="Q26" s="58" t="s">
        <v>135</v>
      </c>
      <c r="R26" s="350"/>
    </row>
    <row r="27" spans="1:18" x14ac:dyDescent="0.35">
      <c r="A27" s="302"/>
      <c r="B27" s="305"/>
      <c r="C27" s="353" t="s">
        <v>136</v>
      </c>
      <c r="D27" s="353"/>
      <c r="E27" s="353"/>
      <c r="F27" s="353"/>
      <c r="G27" s="353"/>
      <c r="H27" s="353"/>
      <c r="I27" s="308"/>
      <c r="J27" s="359"/>
      <c r="K27" s="53"/>
      <c r="L27" s="54" t="s">
        <v>137</v>
      </c>
      <c r="M27" s="55" t="s">
        <v>130</v>
      </c>
      <c r="N27" s="56" t="s">
        <v>131</v>
      </c>
      <c r="O27" s="57" t="s">
        <v>132</v>
      </c>
      <c r="P27" s="58" t="s">
        <v>135</v>
      </c>
      <c r="Q27" s="58" t="s">
        <v>135</v>
      </c>
      <c r="R27" s="350"/>
    </row>
    <row r="28" spans="1:18" x14ac:dyDescent="0.35">
      <c r="A28" s="302"/>
      <c r="B28" s="305"/>
      <c r="C28" s="356"/>
      <c r="D28" s="356"/>
      <c r="E28" s="356"/>
      <c r="F28" s="356"/>
      <c r="G28" s="356"/>
      <c r="H28" s="356"/>
      <c r="I28" s="308"/>
      <c r="J28" s="359"/>
      <c r="K28" s="53"/>
      <c r="L28" s="54" t="s">
        <v>138</v>
      </c>
      <c r="M28" s="56" t="s">
        <v>131</v>
      </c>
      <c r="N28" s="57" t="s">
        <v>132</v>
      </c>
      <c r="O28" s="57" t="s">
        <v>132</v>
      </c>
      <c r="P28" s="58" t="s">
        <v>135</v>
      </c>
      <c r="Q28" s="58" t="s">
        <v>135</v>
      </c>
      <c r="R28" s="350"/>
    </row>
    <row r="29" spans="1:18" ht="23" x14ac:dyDescent="0.35">
      <c r="A29" s="302"/>
      <c r="B29" s="305"/>
      <c r="C29" s="353" t="s">
        <v>139</v>
      </c>
      <c r="D29" s="353"/>
      <c r="E29" s="353"/>
      <c r="F29" s="353"/>
      <c r="G29" s="353"/>
      <c r="H29" s="353"/>
      <c r="I29" s="308"/>
      <c r="J29" s="359"/>
      <c r="K29" s="53"/>
      <c r="L29" s="54" t="s">
        <v>140</v>
      </c>
      <c r="M29" s="57" t="s">
        <v>132</v>
      </c>
      <c r="N29" s="57" t="s">
        <v>132</v>
      </c>
      <c r="O29" s="58" t="s">
        <v>135</v>
      </c>
      <c r="P29" s="58" t="s">
        <v>135</v>
      </c>
      <c r="Q29" s="58" t="s">
        <v>135</v>
      </c>
      <c r="R29" s="350"/>
    </row>
    <row r="30" spans="1:18" x14ac:dyDescent="0.35">
      <c r="A30" s="302"/>
      <c r="B30" s="305"/>
      <c r="C30" s="353" t="s">
        <v>141</v>
      </c>
      <c r="D30" s="353"/>
      <c r="E30" s="353"/>
      <c r="F30" s="353"/>
      <c r="G30" s="353"/>
      <c r="H30" s="353"/>
      <c r="I30" s="308"/>
      <c r="J30" s="359"/>
      <c r="K30" s="53"/>
      <c r="L30" s="53"/>
      <c r="M30" s="59"/>
      <c r="N30" s="59"/>
      <c r="O30" s="59"/>
      <c r="P30" s="59"/>
      <c r="Q30" s="59"/>
      <c r="R30" s="350"/>
    </row>
    <row r="31" spans="1:18" x14ac:dyDescent="0.35">
      <c r="A31" s="302"/>
      <c r="B31" s="305"/>
      <c r="C31" s="353" t="s">
        <v>142</v>
      </c>
      <c r="D31" s="353"/>
      <c r="E31" s="353"/>
      <c r="F31" s="353"/>
      <c r="G31" s="353"/>
      <c r="H31" s="353"/>
      <c r="I31" s="308"/>
      <c r="J31" s="359"/>
      <c r="K31" s="60"/>
      <c r="L31" s="61"/>
      <c r="M31" s="61"/>
      <c r="N31" s="58" t="s">
        <v>135</v>
      </c>
      <c r="O31" s="368" t="s">
        <v>143</v>
      </c>
      <c r="P31" s="369"/>
      <c r="Q31" s="62"/>
      <c r="R31" s="350"/>
    </row>
    <row r="32" spans="1:18" x14ac:dyDescent="0.35">
      <c r="A32" s="302"/>
      <c r="B32" s="305"/>
      <c r="C32" s="353" t="s">
        <v>144</v>
      </c>
      <c r="D32" s="353"/>
      <c r="E32" s="353"/>
      <c r="F32" s="353"/>
      <c r="G32" s="353"/>
      <c r="H32" s="353"/>
      <c r="I32" s="308"/>
      <c r="J32" s="359"/>
      <c r="K32" s="60"/>
      <c r="L32" s="61"/>
      <c r="M32" s="61"/>
      <c r="N32" s="57" t="s">
        <v>132</v>
      </c>
      <c r="O32" s="368" t="s">
        <v>145</v>
      </c>
      <c r="P32" s="369"/>
      <c r="Q32" s="61"/>
      <c r="R32" s="350"/>
    </row>
    <row r="33" spans="1:18" x14ac:dyDescent="0.35">
      <c r="A33" s="302"/>
      <c r="B33" s="305"/>
      <c r="C33" s="353" t="s">
        <v>146</v>
      </c>
      <c r="D33" s="353"/>
      <c r="E33" s="353"/>
      <c r="F33" s="353"/>
      <c r="G33" s="353"/>
      <c r="H33" s="353"/>
      <c r="I33" s="308"/>
      <c r="J33" s="359"/>
      <c r="K33" s="60"/>
      <c r="L33" s="61"/>
      <c r="M33" s="61"/>
      <c r="N33" s="56" t="s">
        <v>131</v>
      </c>
      <c r="O33" s="63" t="s">
        <v>147</v>
      </c>
      <c r="P33" s="61"/>
      <c r="Q33" s="61"/>
      <c r="R33" s="350"/>
    </row>
    <row r="34" spans="1:18" x14ac:dyDescent="0.35">
      <c r="A34" s="302"/>
      <c r="B34" s="305"/>
      <c r="C34" s="353" t="s">
        <v>148</v>
      </c>
      <c r="D34" s="353"/>
      <c r="E34" s="353"/>
      <c r="F34" s="353"/>
      <c r="G34" s="353"/>
      <c r="H34" s="353"/>
      <c r="I34" s="308"/>
      <c r="J34" s="359"/>
      <c r="K34" s="60"/>
      <c r="L34" s="61"/>
      <c r="M34" s="61"/>
      <c r="N34" s="64" t="s">
        <v>130</v>
      </c>
      <c r="O34" s="63" t="s">
        <v>149</v>
      </c>
      <c r="P34" s="61"/>
      <c r="Q34" s="61"/>
      <c r="R34" s="350"/>
    </row>
    <row r="35" spans="1:18" ht="15" thickBot="1" x14ac:dyDescent="0.4">
      <c r="A35" s="303"/>
      <c r="B35" s="306"/>
      <c r="C35" s="370"/>
      <c r="D35" s="370"/>
      <c r="E35" s="370"/>
      <c r="F35" s="370"/>
      <c r="G35" s="370"/>
      <c r="H35" s="370"/>
      <c r="I35" s="309"/>
      <c r="J35" s="360"/>
      <c r="K35" s="371"/>
      <c r="L35" s="371"/>
      <c r="M35" s="371"/>
      <c r="N35" s="371"/>
      <c r="O35" s="371"/>
      <c r="P35" s="371"/>
      <c r="Q35" s="371"/>
      <c r="R35" s="352"/>
    </row>
    <row r="36" spans="1:18" x14ac:dyDescent="0.35">
      <c r="A36" s="301" t="s">
        <v>150</v>
      </c>
      <c r="B36" s="304"/>
      <c r="C36" s="65"/>
      <c r="D36" s="65"/>
      <c r="E36" s="65"/>
      <c r="F36" s="65"/>
      <c r="G36" s="65"/>
      <c r="H36" s="65"/>
      <c r="I36" s="307"/>
      <c r="J36" s="310"/>
      <c r="K36" s="66"/>
      <c r="L36" s="66"/>
      <c r="M36" s="66"/>
      <c r="N36" s="66"/>
      <c r="O36" s="66"/>
      <c r="P36" s="66"/>
      <c r="Q36" s="66"/>
      <c r="R36" s="314"/>
    </row>
    <row r="37" spans="1:18" x14ac:dyDescent="0.35">
      <c r="A37" s="302"/>
      <c r="B37" s="305"/>
      <c r="C37" s="339" t="s">
        <v>151</v>
      </c>
      <c r="D37" s="339"/>
      <c r="E37" s="339"/>
      <c r="F37" s="339"/>
      <c r="G37" s="339"/>
      <c r="H37" s="339"/>
      <c r="I37" s="308"/>
      <c r="J37" s="311"/>
      <c r="K37" s="67"/>
      <c r="L37" s="43" t="s">
        <v>152</v>
      </c>
      <c r="M37" s="67"/>
      <c r="N37" s="67"/>
      <c r="O37" s="67"/>
      <c r="P37" s="67"/>
      <c r="Q37" s="67"/>
      <c r="R37" s="315"/>
    </row>
    <row r="38" spans="1:18" x14ac:dyDescent="0.35">
      <c r="A38" s="302"/>
      <c r="B38" s="305"/>
      <c r="C38" s="339"/>
      <c r="D38" s="339"/>
      <c r="E38" s="339"/>
      <c r="F38" s="339"/>
      <c r="G38" s="339"/>
      <c r="H38" s="339"/>
      <c r="I38" s="308"/>
      <c r="J38" s="311"/>
      <c r="K38" s="67"/>
      <c r="L38" s="67"/>
      <c r="M38" s="67"/>
      <c r="N38" s="67"/>
      <c r="O38" s="67"/>
      <c r="P38" s="67"/>
      <c r="Q38" s="67"/>
      <c r="R38" s="315"/>
    </row>
    <row r="39" spans="1:18" x14ac:dyDescent="0.35">
      <c r="A39" s="302"/>
      <c r="B39" s="305"/>
      <c r="C39" s="339"/>
      <c r="D39" s="339"/>
      <c r="E39" s="339"/>
      <c r="F39" s="339"/>
      <c r="G39" s="339"/>
      <c r="H39" s="339"/>
      <c r="I39" s="308"/>
      <c r="J39" s="311"/>
      <c r="K39" s="68"/>
      <c r="L39" s="340" t="s">
        <v>153</v>
      </c>
      <c r="M39" s="341"/>
      <c r="N39" s="341"/>
      <c r="O39" s="342"/>
      <c r="P39" s="69" t="s">
        <v>86</v>
      </c>
      <c r="Q39" s="69" t="s">
        <v>88</v>
      </c>
      <c r="R39" s="315"/>
    </row>
    <row r="40" spans="1:18" x14ac:dyDescent="0.35">
      <c r="A40" s="302"/>
      <c r="B40" s="305"/>
      <c r="C40" s="339"/>
      <c r="D40" s="339"/>
      <c r="E40" s="339"/>
      <c r="F40" s="339"/>
      <c r="G40" s="339"/>
      <c r="H40" s="339"/>
      <c r="I40" s="308"/>
      <c r="J40" s="311"/>
      <c r="K40" s="68"/>
      <c r="L40" s="343" t="s">
        <v>154</v>
      </c>
      <c r="M40" s="344"/>
      <c r="N40" s="344"/>
      <c r="O40" s="345"/>
      <c r="P40" s="69">
        <v>15</v>
      </c>
      <c r="Q40" s="70">
        <v>0</v>
      </c>
      <c r="R40" s="315"/>
    </row>
    <row r="41" spans="1:18" x14ac:dyDescent="0.35">
      <c r="A41" s="302"/>
      <c r="B41" s="305"/>
      <c r="C41" s="339"/>
      <c r="D41" s="339"/>
      <c r="E41" s="339"/>
      <c r="F41" s="339"/>
      <c r="G41" s="339"/>
      <c r="H41" s="339"/>
      <c r="I41" s="308"/>
      <c r="J41" s="311"/>
      <c r="K41" s="68"/>
      <c r="L41" s="346" t="s">
        <v>155</v>
      </c>
      <c r="M41" s="347"/>
      <c r="N41" s="347"/>
      <c r="O41" s="348"/>
      <c r="P41" s="69">
        <v>15</v>
      </c>
      <c r="Q41" s="70">
        <v>0</v>
      </c>
      <c r="R41" s="315"/>
    </row>
    <row r="42" spans="1:18" x14ac:dyDescent="0.35">
      <c r="A42" s="302"/>
      <c r="B42" s="305"/>
      <c r="C42" s="71"/>
      <c r="D42" s="71"/>
      <c r="E42" s="71"/>
      <c r="F42" s="71"/>
      <c r="G42" s="71"/>
      <c r="H42" s="71"/>
      <c r="I42" s="308"/>
      <c r="J42" s="311"/>
      <c r="K42" s="68"/>
      <c r="L42" s="346" t="s">
        <v>156</v>
      </c>
      <c r="M42" s="347"/>
      <c r="N42" s="347"/>
      <c r="O42" s="348"/>
      <c r="P42" s="69">
        <v>30</v>
      </c>
      <c r="Q42" s="70">
        <v>0</v>
      </c>
      <c r="R42" s="315"/>
    </row>
    <row r="43" spans="1:18" x14ac:dyDescent="0.35">
      <c r="A43" s="302"/>
      <c r="B43" s="305"/>
      <c r="C43" s="299" t="s">
        <v>157</v>
      </c>
      <c r="D43" s="299"/>
      <c r="E43" s="299"/>
      <c r="F43" s="299"/>
      <c r="G43" s="299"/>
      <c r="H43" s="299"/>
      <c r="I43" s="308"/>
      <c r="J43" s="311"/>
      <c r="K43" s="68"/>
      <c r="L43" s="72" t="s">
        <v>158</v>
      </c>
      <c r="M43" s="73"/>
      <c r="N43" s="73"/>
      <c r="O43" s="74"/>
      <c r="P43" s="75">
        <v>15</v>
      </c>
      <c r="Q43" s="70">
        <v>0</v>
      </c>
      <c r="R43" s="315"/>
    </row>
    <row r="44" spans="1:18" x14ac:dyDescent="0.35">
      <c r="A44" s="302"/>
      <c r="B44" s="305"/>
      <c r="C44" s="299"/>
      <c r="D44" s="299"/>
      <c r="E44" s="299"/>
      <c r="F44" s="299"/>
      <c r="G44" s="299"/>
      <c r="H44" s="299"/>
      <c r="I44" s="308"/>
      <c r="J44" s="311"/>
      <c r="K44" s="68"/>
      <c r="L44" s="76" t="s">
        <v>159</v>
      </c>
      <c r="M44" s="76"/>
      <c r="N44" s="76"/>
      <c r="O44" s="76"/>
      <c r="P44" s="75">
        <v>25</v>
      </c>
      <c r="Q44" s="70">
        <v>0</v>
      </c>
      <c r="R44" s="315"/>
    </row>
    <row r="45" spans="1:18" x14ac:dyDescent="0.35">
      <c r="A45" s="302"/>
      <c r="B45" s="305"/>
      <c r="C45" s="337" t="s">
        <v>160</v>
      </c>
      <c r="D45" s="337"/>
      <c r="E45" s="337"/>
      <c r="F45" s="337"/>
      <c r="G45" s="337"/>
      <c r="H45" s="337"/>
      <c r="I45" s="308"/>
      <c r="J45" s="311"/>
      <c r="K45" s="68"/>
      <c r="L45" s="338"/>
      <c r="M45" s="338"/>
      <c r="N45" s="338"/>
      <c r="O45" s="338"/>
      <c r="P45" s="77"/>
      <c r="Q45" s="78"/>
      <c r="R45" s="315"/>
    </row>
    <row r="46" spans="1:18" x14ac:dyDescent="0.35">
      <c r="A46" s="302"/>
      <c r="B46" s="305"/>
      <c r="C46" s="337"/>
      <c r="D46" s="337"/>
      <c r="E46" s="337"/>
      <c r="F46" s="337"/>
      <c r="G46" s="337"/>
      <c r="H46" s="337"/>
      <c r="I46" s="308"/>
      <c r="J46" s="311"/>
      <c r="K46" s="68"/>
      <c r="L46" s="79" t="s">
        <v>161</v>
      </c>
      <c r="M46" s="80"/>
      <c r="N46" s="80"/>
      <c r="O46" s="80"/>
      <c r="P46" s="77"/>
      <c r="Q46" s="78"/>
      <c r="R46" s="315"/>
    </row>
    <row r="47" spans="1:18" x14ac:dyDescent="0.35">
      <c r="A47" s="302"/>
      <c r="B47" s="305"/>
      <c r="C47" s="337" t="s">
        <v>162</v>
      </c>
      <c r="D47" s="337"/>
      <c r="E47" s="337"/>
      <c r="F47" s="337"/>
      <c r="G47" s="337"/>
      <c r="H47" s="337"/>
      <c r="I47" s="308"/>
      <c r="J47" s="311"/>
      <c r="K47" s="68"/>
      <c r="L47" s="338"/>
      <c r="M47" s="338"/>
      <c r="N47" s="338"/>
      <c r="O47" s="338"/>
      <c r="P47" s="77"/>
      <c r="Q47" s="78"/>
      <c r="R47" s="315"/>
    </row>
    <row r="48" spans="1:18" x14ac:dyDescent="0.35">
      <c r="A48" s="302"/>
      <c r="B48" s="305"/>
      <c r="C48" s="337"/>
      <c r="D48" s="337"/>
      <c r="E48" s="337"/>
      <c r="F48" s="337"/>
      <c r="G48" s="337"/>
      <c r="H48" s="337"/>
      <c r="I48" s="308"/>
      <c r="J48" s="311"/>
      <c r="K48" s="68"/>
      <c r="L48" s="80"/>
      <c r="M48" s="80"/>
      <c r="N48" s="80"/>
      <c r="O48" s="80"/>
      <c r="P48" s="77"/>
      <c r="Q48" s="78"/>
      <c r="R48" s="315"/>
    </row>
    <row r="49" spans="1:18" x14ac:dyDescent="0.35">
      <c r="A49" s="302"/>
      <c r="B49" s="305"/>
      <c r="C49" s="323"/>
      <c r="D49" s="323"/>
      <c r="E49" s="323"/>
      <c r="F49" s="323"/>
      <c r="G49" s="323"/>
      <c r="H49" s="323"/>
      <c r="I49" s="308"/>
      <c r="J49" s="311"/>
      <c r="K49" s="68"/>
      <c r="L49" s="324" t="s">
        <v>163</v>
      </c>
      <c r="M49" s="325"/>
      <c r="N49" s="324" t="s">
        <v>164</v>
      </c>
      <c r="O49" s="330"/>
      <c r="P49" s="330"/>
      <c r="Q49" s="325"/>
      <c r="R49" s="315"/>
    </row>
    <row r="50" spans="1:18" x14ac:dyDescent="0.35">
      <c r="A50" s="302"/>
      <c r="B50" s="305"/>
      <c r="C50" s="323" t="s">
        <v>165</v>
      </c>
      <c r="D50" s="323"/>
      <c r="E50" s="323"/>
      <c r="F50" s="323"/>
      <c r="G50" s="323"/>
      <c r="H50" s="323"/>
      <c r="I50" s="308"/>
      <c r="J50" s="311"/>
      <c r="K50" s="68"/>
      <c r="L50" s="326"/>
      <c r="M50" s="327"/>
      <c r="N50" s="326"/>
      <c r="O50" s="331"/>
      <c r="P50" s="331"/>
      <c r="Q50" s="327"/>
      <c r="R50" s="315"/>
    </row>
    <row r="51" spans="1:18" x14ac:dyDescent="0.35">
      <c r="A51" s="302"/>
      <c r="B51" s="305"/>
      <c r="C51" s="323"/>
      <c r="D51" s="323"/>
      <c r="E51" s="323"/>
      <c r="F51" s="323"/>
      <c r="G51" s="323"/>
      <c r="H51" s="323"/>
      <c r="I51" s="308"/>
      <c r="J51" s="311"/>
      <c r="K51" s="68"/>
      <c r="L51" s="326"/>
      <c r="M51" s="327"/>
      <c r="N51" s="328"/>
      <c r="O51" s="332"/>
      <c r="P51" s="332"/>
      <c r="Q51" s="329"/>
      <c r="R51" s="315"/>
    </row>
    <row r="52" spans="1:18" x14ac:dyDescent="0.35">
      <c r="A52" s="302"/>
      <c r="B52" s="305"/>
      <c r="C52" s="323"/>
      <c r="D52" s="323"/>
      <c r="E52" s="323"/>
      <c r="F52" s="323"/>
      <c r="G52" s="323"/>
      <c r="H52" s="323"/>
      <c r="I52" s="308"/>
      <c r="J52" s="311"/>
      <c r="K52" s="68"/>
      <c r="L52" s="326"/>
      <c r="M52" s="327"/>
      <c r="N52" s="333" t="s">
        <v>166</v>
      </c>
      <c r="O52" s="334"/>
      <c r="P52" s="333" t="s">
        <v>167</v>
      </c>
      <c r="Q52" s="334"/>
      <c r="R52" s="315"/>
    </row>
    <row r="53" spans="1:18" x14ac:dyDescent="0.35">
      <c r="A53" s="302"/>
      <c r="B53" s="305"/>
      <c r="C53" s="323"/>
      <c r="D53" s="323"/>
      <c r="E53" s="323"/>
      <c r="F53" s="323"/>
      <c r="G53" s="323"/>
      <c r="H53" s="323"/>
      <c r="I53" s="308"/>
      <c r="J53" s="311"/>
      <c r="K53" s="68"/>
      <c r="L53" s="328"/>
      <c r="M53" s="329"/>
      <c r="N53" s="335"/>
      <c r="O53" s="336"/>
      <c r="P53" s="335"/>
      <c r="Q53" s="336"/>
      <c r="R53" s="315"/>
    </row>
    <row r="54" spans="1:18" x14ac:dyDescent="0.35">
      <c r="A54" s="302"/>
      <c r="B54" s="305"/>
      <c r="C54" s="81"/>
      <c r="D54" s="81"/>
      <c r="E54" s="81"/>
      <c r="F54" s="81"/>
      <c r="G54" s="81"/>
      <c r="H54" s="81"/>
      <c r="I54" s="308"/>
      <c r="J54" s="311"/>
      <c r="K54" s="82"/>
      <c r="L54" s="317" t="s">
        <v>168</v>
      </c>
      <c r="M54" s="317"/>
      <c r="N54" s="318">
        <v>0</v>
      </c>
      <c r="O54" s="318"/>
      <c r="P54" s="318">
        <v>0</v>
      </c>
      <c r="Q54" s="318"/>
      <c r="R54" s="315"/>
    </row>
    <row r="55" spans="1:18" x14ac:dyDescent="0.35">
      <c r="A55" s="302"/>
      <c r="B55" s="305"/>
      <c r="C55" s="81"/>
      <c r="D55" s="81"/>
      <c r="E55" s="81"/>
      <c r="F55" s="81"/>
      <c r="G55" s="81"/>
      <c r="H55" s="81"/>
      <c r="I55" s="308"/>
      <c r="J55" s="311"/>
      <c r="K55" s="83"/>
      <c r="L55" s="317" t="s">
        <v>169</v>
      </c>
      <c r="M55" s="317"/>
      <c r="N55" s="318">
        <v>1</v>
      </c>
      <c r="O55" s="318"/>
      <c r="P55" s="318">
        <v>1</v>
      </c>
      <c r="Q55" s="318"/>
      <c r="R55" s="315"/>
    </row>
    <row r="56" spans="1:18" x14ac:dyDescent="0.35">
      <c r="A56" s="302"/>
      <c r="B56" s="305"/>
      <c r="C56" s="81"/>
      <c r="D56" s="81"/>
      <c r="E56" s="81"/>
      <c r="F56" s="81"/>
      <c r="G56" s="81"/>
      <c r="H56" s="81"/>
      <c r="I56" s="308"/>
      <c r="J56" s="311"/>
      <c r="K56" s="84"/>
      <c r="L56" s="317" t="s">
        <v>170</v>
      </c>
      <c r="M56" s="317"/>
      <c r="N56" s="318">
        <v>2</v>
      </c>
      <c r="O56" s="318"/>
      <c r="P56" s="318">
        <v>2</v>
      </c>
      <c r="Q56" s="318"/>
      <c r="R56" s="315"/>
    </row>
    <row r="57" spans="1:18" ht="15" thickBot="1" x14ac:dyDescent="0.4">
      <c r="A57" s="303"/>
      <c r="B57" s="305"/>
      <c r="C57" s="85"/>
      <c r="D57" s="85"/>
      <c r="E57" s="85"/>
      <c r="F57" s="85"/>
      <c r="G57" s="85"/>
      <c r="H57" s="85"/>
      <c r="I57" s="308"/>
      <c r="J57" s="311"/>
      <c r="K57" s="349"/>
      <c r="L57" s="349"/>
      <c r="M57" s="349"/>
      <c r="N57" s="349"/>
      <c r="O57" s="349"/>
      <c r="P57" s="349"/>
      <c r="Q57" s="349"/>
      <c r="R57" s="350"/>
    </row>
    <row r="58" spans="1:18" x14ac:dyDescent="0.35">
      <c r="A58" s="301" t="s">
        <v>171</v>
      </c>
      <c r="B58" s="304"/>
      <c r="C58" s="86"/>
      <c r="D58" s="86"/>
      <c r="E58" s="86"/>
      <c r="F58" s="86"/>
      <c r="G58" s="86"/>
      <c r="H58" s="86"/>
      <c r="I58" s="307"/>
      <c r="J58" s="310"/>
      <c r="K58" s="313"/>
      <c r="L58" s="313"/>
      <c r="M58" s="313"/>
      <c r="N58" s="313"/>
      <c r="O58" s="313"/>
      <c r="P58" s="313"/>
      <c r="Q58" s="313"/>
      <c r="R58" s="314"/>
    </row>
    <row r="59" spans="1:18" x14ac:dyDescent="0.35">
      <c r="A59" s="302"/>
      <c r="B59" s="305"/>
      <c r="C59" s="87" t="s">
        <v>172</v>
      </c>
      <c r="D59" s="88"/>
      <c r="E59" s="88"/>
      <c r="F59" s="88"/>
      <c r="G59" s="88"/>
      <c r="H59" s="88"/>
      <c r="I59" s="308"/>
      <c r="J59" s="311"/>
      <c r="K59" s="89"/>
      <c r="L59" s="89"/>
      <c r="M59" s="89"/>
      <c r="N59" s="89"/>
      <c r="O59" s="89"/>
      <c r="P59" s="89"/>
      <c r="Q59" s="89"/>
      <c r="R59" s="315"/>
    </row>
    <row r="60" spans="1:18" x14ac:dyDescent="0.35">
      <c r="A60" s="302"/>
      <c r="B60" s="305"/>
      <c r="C60" s="88"/>
      <c r="D60" s="88"/>
      <c r="E60" s="88"/>
      <c r="F60" s="88"/>
      <c r="G60" s="88"/>
      <c r="H60" s="88"/>
      <c r="I60" s="308"/>
      <c r="J60" s="311"/>
      <c r="K60" s="89"/>
      <c r="L60" s="90" t="s">
        <v>173</v>
      </c>
      <c r="M60" s="89"/>
      <c r="N60" s="89"/>
      <c r="O60" s="89"/>
      <c r="P60" s="89"/>
      <c r="Q60" s="89"/>
      <c r="R60" s="315"/>
    </row>
    <row r="61" spans="1:18" x14ac:dyDescent="0.35">
      <c r="A61" s="302"/>
      <c r="B61" s="305"/>
      <c r="C61" s="292" t="s">
        <v>174</v>
      </c>
      <c r="D61" s="292"/>
      <c r="E61" s="292"/>
      <c r="F61" s="292"/>
      <c r="G61" s="292"/>
      <c r="H61" s="292"/>
      <c r="I61" s="308"/>
      <c r="J61" s="311"/>
      <c r="K61" s="89"/>
      <c r="L61" s="89"/>
      <c r="M61" s="89"/>
      <c r="N61" s="89"/>
      <c r="O61" s="89"/>
      <c r="P61" s="89"/>
      <c r="Q61" s="89"/>
      <c r="R61" s="315"/>
    </row>
    <row r="62" spans="1:18" x14ac:dyDescent="0.35">
      <c r="A62" s="302"/>
      <c r="B62" s="305"/>
      <c r="C62" s="91"/>
      <c r="D62" s="91"/>
      <c r="E62" s="91"/>
      <c r="F62" s="91"/>
      <c r="G62" s="91"/>
      <c r="H62" s="91"/>
      <c r="I62" s="308"/>
      <c r="J62" s="311"/>
      <c r="K62" s="89"/>
      <c r="L62" s="89"/>
      <c r="M62" s="92"/>
      <c r="N62" s="93"/>
      <c r="O62" s="93"/>
      <c r="P62" s="93"/>
      <c r="Q62" s="93"/>
      <c r="R62" s="315"/>
    </row>
    <row r="63" spans="1:18" x14ac:dyDescent="0.35">
      <c r="A63" s="302"/>
      <c r="B63" s="305"/>
      <c r="C63" s="319" t="s">
        <v>175</v>
      </c>
      <c r="D63" s="320" t="s">
        <v>176</v>
      </c>
      <c r="E63" s="320" t="s">
        <v>177</v>
      </c>
      <c r="F63" s="320"/>
      <c r="G63" s="320"/>
      <c r="H63" s="320"/>
      <c r="I63" s="308"/>
      <c r="J63" s="311"/>
      <c r="K63" s="89"/>
      <c r="L63" s="321" t="s">
        <v>178</v>
      </c>
      <c r="M63" s="321"/>
      <c r="N63" s="321"/>
      <c r="O63" s="321"/>
      <c r="P63" s="321"/>
      <c r="Q63" s="93"/>
      <c r="R63" s="315"/>
    </row>
    <row r="64" spans="1:18" ht="22.5" customHeight="1" x14ac:dyDescent="0.35">
      <c r="A64" s="302"/>
      <c r="B64" s="305"/>
      <c r="C64" s="319"/>
      <c r="D64" s="320"/>
      <c r="E64" s="320"/>
      <c r="F64" s="320"/>
      <c r="G64" s="320"/>
      <c r="H64" s="320"/>
      <c r="I64" s="308"/>
      <c r="J64" s="311"/>
      <c r="K64" s="89"/>
      <c r="L64" s="321"/>
      <c r="M64" s="321"/>
      <c r="N64" s="321"/>
      <c r="O64" s="321"/>
      <c r="P64" s="321"/>
      <c r="Q64" s="93"/>
      <c r="R64" s="315"/>
    </row>
    <row r="65" spans="1:18" ht="27" customHeight="1" x14ac:dyDescent="0.35">
      <c r="A65" s="302"/>
      <c r="B65" s="305"/>
      <c r="C65" s="322" t="s">
        <v>135</v>
      </c>
      <c r="D65" s="296" t="s">
        <v>179</v>
      </c>
      <c r="E65" s="291" t="s">
        <v>180</v>
      </c>
      <c r="F65" s="291"/>
      <c r="G65" s="291"/>
      <c r="H65" s="291"/>
      <c r="I65" s="308"/>
      <c r="J65" s="311"/>
      <c r="K65" s="89"/>
      <c r="L65" s="321"/>
      <c r="M65" s="321"/>
      <c r="N65" s="321"/>
      <c r="O65" s="321"/>
      <c r="P65" s="321"/>
      <c r="Q65" s="93"/>
      <c r="R65" s="315"/>
    </row>
    <row r="66" spans="1:18" x14ac:dyDescent="0.35">
      <c r="A66" s="302"/>
      <c r="B66" s="305"/>
      <c r="C66" s="322"/>
      <c r="D66" s="296"/>
      <c r="E66" s="291"/>
      <c r="F66" s="291"/>
      <c r="G66" s="291"/>
      <c r="H66" s="291"/>
      <c r="I66" s="308"/>
      <c r="J66" s="311"/>
      <c r="K66" s="89"/>
      <c r="L66" s="89"/>
      <c r="M66" s="92"/>
      <c r="N66" s="93"/>
      <c r="O66" s="93"/>
      <c r="P66" s="93"/>
      <c r="Q66" s="93"/>
      <c r="R66" s="315"/>
    </row>
    <row r="67" spans="1:18" x14ac:dyDescent="0.35">
      <c r="A67" s="302"/>
      <c r="B67" s="305"/>
      <c r="C67" s="295" t="s">
        <v>132</v>
      </c>
      <c r="D67" s="296" t="s">
        <v>181</v>
      </c>
      <c r="E67" s="291" t="s">
        <v>182</v>
      </c>
      <c r="F67" s="291"/>
      <c r="G67" s="291"/>
      <c r="H67" s="291"/>
      <c r="I67" s="308"/>
      <c r="J67" s="311"/>
      <c r="K67" s="89"/>
      <c r="L67" s="297" t="s">
        <v>183</v>
      </c>
      <c r="M67" s="297"/>
      <c r="N67" s="297"/>
      <c r="O67" s="297"/>
      <c r="P67" s="297"/>
      <c r="Q67" s="93"/>
      <c r="R67" s="315"/>
    </row>
    <row r="68" spans="1:18" x14ac:dyDescent="0.35">
      <c r="A68" s="302"/>
      <c r="B68" s="305"/>
      <c r="C68" s="295"/>
      <c r="D68" s="296"/>
      <c r="E68" s="291"/>
      <c r="F68" s="291"/>
      <c r="G68" s="291"/>
      <c r="H68" s="291"/>
      <c r="I68" s="308"/>
      <c r="J68" s="311"/>
      <c r="K68" s="89"/>
      <c r="L68" s="297"/>
      <c r="M68" s="297"/>
      <c r="N68" s="297"/>
      <c r="O68" s="297"/>
      <c r="P68" s="297"/>
      <c r="Q68" s="93"/>
      <c r="R68" s="315"/>
    </row>
    <row r="69" spans="1:18" x14ac:dyDescent="0.35">
      <c r="A69" s="302"/>
      <c r="B69" s="305"/>
      <c r="C69" s="298" t="s">
        <v>131</v>
      </c>
      <c r="D69" s="296" t="s">
        <v>184</v>
      </c>
      <c r="E69" s="291" t="s">
        <v>185</v>
      </c>
      <c r="F69" s="291"/>
      <c r="G69" s="291"/>
      <c r="H69" s="291"/>
      <c r="I69" s="308"/>
      <c r="J69" s="311"/>
      <c r="K69" s="89"/>
      <c r="L69" s="89"/>
      <c r="M69" s="92"/>
      <c r="N69" s="93"/>
      <c r="O69" s="93"/>
      <c r="P69" s="93"/>
      <c r="Q69" s="93"/>
      <c r="R69" s="315"/>
    </row>
    <row r="70" spans="1:18" x14ac:dyDescent="0.35">
      <c r="A70" s="302"/>
      <c r="B70" s="305"/>
      <c r="C70" s="298"/>
      <c r="D70" s="296"/>
      <c r="E70" s="291"/>
      <c r="F70" s="291"/>
      <c r="G70" s="291"/>
      <c r="H70" s="291"/>
      <c r="I70" s="308"/>
      <c r="J70" s="311"/>
      <c r="K70" s="89"/>
      <c r="L70" s="299" t="s">
        <v>186</v>
      </c>
      <c r="M70" s="299"/>
      <c r="N70" s="299"/>
      <c r="O70" s="299"/>
      <c r="P70" s="299"/>
      <c r="Q70" s="93"/>
      <c r="R70" s="315"/>
    </row>
    <row r="71" spans="1:18" x14ac:dyDescent="0.35">
      <c r="A71" s="302"/>
      <c r="B71" s="305"/>
      <c r="C71" s="300" t="s">
        <v>130</v>
      </c>
      <c r="D71" s="296" t="s">
        <v>187</v>
      </c>
      <c r="E71" s="291" t="s">
        <v>188</v>
      </c>
      <c r="F71" s="291"/>
      <c r="G71" s="291"/>
      <c r="H71" s="291"/>
      <c r="I71" s="308"/>
      <c r="J71" s="311"/>
      <c r="K71" s="89"/>
      <c r="L71" s="299"/>
      <c r="M71" s="299"/>
      <c r="N71" s="299"/>
      <c r="O71" s="299"/>
      <c r="P71" s="299"/>
      <c r="Q71" s="93"/>
      <c r="R71" s="315"/>
    </row>
    <row r="72" spans="1:18" x14ac:dyDescent="0.35">
      <c r="A72" s="302"/>
      <c r="B72" s="305"/>
      <c r="C72" s="300"/>
      <c r="D72" s="296"/>
      <c r="E72" s="291"/>
      <c r="F72" s="291"/>
      <c r="G72" s="291"/>
      <c r="H72" s="291"/>
      <c r="I72" s="308"/>
      <c r="J72" s="311"/>
      <c r="K72" s="89"/>
      <c r="L72" s="42"/>
      <c r="M72" s="42"/>
      <c r="N72" s="42"/>
      <c r="O72" s="42"/>
      <c r="P72" s="42"/>
      <c r="Q72" s="93"/>
      <c r="R72" s="315"/>
    </row>
    <row r="73" spans="1:18" x14ac:dyDescent="0.35">
      <c r="A73" s="302"/>
      <c r="B73" s="305"/>
      <c r="C73" s="91"/>
      <c r="D73" s="91"/>
      <c r="E73" s="91"/>
      <c r="F73" s="91"/>
      <c r="G73" s="91"/>
      <c r="H73" s="91"/>
      <c r="I73" s="308"/>
      <c r="J73" s="311"/>
      <c r="K73" s="89"/>
      <c r="L73" s="89"/>
      <c r="M73" s="92"/>
      <c r="N73" s="93"/>
      <c r="O73" s="93"/>
      <c r="P73" s="93"/>
      <c r="Q73" s="93"/>
      <c r="R73" s="315"/>
    </row>
    <row r="74" spans="1:18" x14ac:dyDescent="0.35">
      <c r="A74" s="302"/>
      <c r="B74" s="305"/>
      <c r="C74" s="43" t="s">
        <v>189</v>
      </c>
      <c r="D74" s="43"/>
      <c r="E74" s="43"/>
      <c r="F74" s="43"/>
      <c r="G74" s="43"/>
      <c r="H74" s="43"/>
      <c r="I74" s="308"/>
      <c r="J74" s="311"/>
      <c r="K74" s="89"/>
      <c r="L74" s="89"/>
      <c r="M74" s="92"/>
      <c r="N74" s="93"/>
      <c r="O74" s="93"/>
      <c r="P74" s="93"/>
      <c r="Q74" s="93"/>
      <c r="R74" s="315"/>
    </row>
    <row r="75" spans="1:18" x14ac:dyDescent="0.35">
      <c r="A75" s="302"/>
      <c r="B75" s="305"/>
      <c r="C75" s="43" t="s">
        <v>190</v>
      </c>
      <c r="D75" s="43"/>
      <c r="E75" s="43"/>
      <c r="F75" s="43"/>
      <c r="G75" s="43"/>
      <c r="H75" s="43"/>
      <c r="I75" s="308"/>
      <c r="J75" s="311"/>
      <c r="K75" s="89"/>
      <c r="L75" s="89"/>
      <c r="M75" s="92"/>
      <c r="N75" s="93"/>
      <c r="O75" s="93"/>
      <c r="P75" s="93"/>
      <c r="Q75" s="93"/>
      <c r="R75" s="315"/>
    </row>
    <row r="76" spans="1:18" x14ac:dyDescent="0.35">
      <c r="A76" s="302"/>
      <c r="B76" s="305"/>
      <c r="C76" s="292" t="s">
        <v>191</v>
      </c>
      <c r="D76" s="292"/>
      <c r="E76" s="292"/>
      <c r="F76" s="292"/>
      <c r="G76" s="292"/>
      <c r="H76" s="292"/>
      <c r="I76" s="308"/>
      <c r="J76" s="311"/>
      <c r="K76" s="94"/>
      <c r="L76" s="94"/>
      <c r="M76" s="92"/>
      <c r="N76" s="93"/>
      <c r="O76" s="93"/>
      <c r="P76" s="93"/>
      <c r="Q76" s="93"/>
      <c r="R76" s="315"/>
    </row>
    <row r="77" spans="1:18" x14ac:dyDescent="0.35">
      <c r="A77" s="302"/>
      <c r="B77" s="305"/>
      <c r="C77" s="43" t="s">
        <v>192</v>
      </c>
      <c r="D77" s="43"/>
      <c r="E77" s="43"/>
      <c r="F77" s="43"/>
      <c r="G77" s="43"/>
      <c r="H77" s="43"/>
      <c r="I77" s="308"/>
      <c r="J77" s="311"/>
      <c r="K77" s="89"/>
      <c r="L77" s="89"/>
      <c r="M77" s="92"/>
      <c r="N77" s="93"/>
      <c r="O77" s="93"/>
      <c r="P77" s="93"/>
      <c r="Q77" s="93"/>
      <c r="R77" s="315"/>
    </row>
    <row r="78" spans="1:18" x14ac:dyDescent="0.35">
      <c r="A78" s="302"/>
      <c r="B78" s="305"/>
      <c r="C78" s="43"/>
      <c r="D78" s="43"/>
      <c r="E78" s="43"/>
      <c r="F78" s="43"/>
      <c r="G78" s="43"/>
      <c r="H78" s="43"/>
      <c r="I78" s="308"/>
      <c r="J78" s="311"/>
      <c r="K78" s="89"/>
      <c r="L78" s="89"/>
      <c r="M78" s="92"/>
      <c r="N78" s="93"/>
      <c r="O78" s="93"/>
      <c r="P78" s="93"/>
      <c r="Q78" s="93"/>
      <c r="R78" s="315"/>
    </row>
    <row r="79" spans="1:18" x14ac:dyDescent="0.35">
      <c r="A79" s="302"/>
      <c r="B79" s="305"/>
      <c r="C79" s="43"/>
      <c r="D79" s="43"/>
      <c r="E79" s="43"/>
      <c r="F79" s="43"/>
      <c r="G79" s="43"/>
      <c r="H79" s="43"/>
      <c r="I79" s="308"/>
      <c r="J79" s="311"/>
      <c r="K79" s="89"/>
      <c r="L79" s="89"/>
      <c r="M79" s="92"/>
      <c r="N79" s="93"/>
      <c r="O79" s="93"/>
      <c r="P79" s="93"/>
      <c r="Q79" s="93"/>
      <c r="R79" s="315"/>
    </row>
    <row r="80" spans="1:18" ht="15" thickBot="1" x14ac:dyDescent="0.4">
      <c r="A80" s="303"/>
      <c r="B80" s="306"/>
      <c r="C80" s="293"/>
      <c r="D80" s="293"/>
      <c r="E80" s="293"/>
      <c r="F80" s="293"/>
      <c r="G80" s="293"/>
      <c r="H80" s="293"/>
      <c r="I80" s="309"/>
      <c r="J80" s="312"/>
      <c r="K80" s="294"/>
      <c r="L80" s="294"/>
      <c r="M80" s="294"/>
      <c r="N80" s="294"/>
      <c r="O80" s="294"/>
      <c r="P80" s="294"/>
      <c r="Q80" s="294"/>
      <c r="R80" s="316"/>
    </row>
    <row r="81" spans="1:18" x14ac:dyDescent="0.35">
      <c r="A81" s="95"/>
      <c r="B81" s="95"/>
      <c r="C81" s="96"/>
      <c r="D81" s="96"/>
      <c r="E81" s="96"/>
      <c r="F81" s="96"/>
      <c r="G81" s="96"/>
      <c r="H81" s="96"/>
      <c r="I81" s="96"/>
      <c r="J81" s="96"/>
      <c r="K81" s="96"/>
      <c r="L81" s="96"/>
      <c r="M81" s="96"/>
      <c r="N81" s="96"/>
      <c r="O81" s="96"/>
      <c r="P81" s="96"/>
      <c r="Q81" s="96"/>
      <c r="R81" s="96"/>
    </row>
  </sheetData>
  <mergeCells count="104">
    <mergeCell ref="A1:R1"/>
    <mergeCell ref="R6:R21"/>
    <mergeCell ref="C7:H8"/>
    <mergeCell ref="L9:Q9"/>
    <mergeCell ref="C11:H12"/>
    <mergeCell ref="L11:Q11"/>
    <mergeCell ref="L13:Q13"/>
    <mergeCell ref="A2:R2"/>
    <mergeCell ref="A4:B4"/>
    <mergeCell ref="C4:D4"/>
    <mergeCell ref="F4:G4"/>
    <mergeCell ref="I4:M4"/>
    <mergeCell ref="N4:O4"/>
    <mergeCell ref="P4:R4"/>
    <mergeCell ref="C15:H17"/>
    <mergeCell ref="L15:Q15"/>
    <mergeCell ref="A22:A35"/>
    <mergeCell ref="B22:B35"/>
    <mergeCell ref="C22:H22"/>
    <mergeCell ref="I22:I35"/>
    <mergeCell ref="J22:J35"/>
    <mergeCell ref="L22:Q22"/>
    <mergeCell ref="C30:H30"/>
    <mergeCell ref="C31:H31"/>
    <mergeCell ref="A6:A21"/>
    <mergeCell ref="B6:B21"/>
    <mergeCell ref="I6:I21"/>
    <mergeCell ref="J6:J21"/>
    <mergeCell ref="O31:P31"/>
    <mergeCell ref="C32:H32"/>
    <mergeCell ref="O32:P32"/>
    <mergeCell ref="C33:H33"/>
    <mergeCell ref="C34:H35"/>
    <mergeCell ref="K35:Q35"/>
    <mergeCell ref="R22:R35"/>
    <mergeCell ref="C23:H23"/>
    <mergeCell ref="L23:L24"/>
    <mergeCell ref="M23:Q23"/>
    <mergeCell ref="C24:H24"/>
    <mergeCell ref="C25:H25"/>
    <mergeCell ref="C26:H26"/>
    <mergeCell ref="C27:H27"/>
    <mergeCell ref="C28:H28"/>
    <mergeCell ref="C29:H29"/>
    <mergeCell ref="C49:H49"/>
    <mergeCell ref="L49:M53"/>
    <mergeCell ref="N49:Q51"/>
    <mergeCell ref="C50:H53"/>
    <mergeCell ref="N52:O53"/>
    <mergeCell ref="P52:Q53"/>
    <mergeCell ref="C43:H44"/>
    <mergeCell ref="C45:H45"/>
    <mergeCell ref="L45:O45"/>
    <mergeCell ref="C46:H46"/>
    <mergeCell ref="C47:H48"/>
    <mergeCell ref="L47:O47"/>
    <mergeCell ref="I36:I57"/>
    <mergeCell ref="J36:J57"/>
    <mergeCell ref="C37:H41"/>
    <mergeCell ref="L39:O39"/>
    <mergeCell ref="L40:O40"/>
    <mergeCell ref="L41:O41"/>
    <mergeCell ref="L42:O42"/>
    <mergeCell ref="N56:O56"/>
    <mergeCell ref="P56:Q56"/>
    <mergeCell ref="K57:R57"/>
    <mergeCell ref="A58:A80"/>
    <mergeCell ref="B58:B80"/>
    <mergeCell ref="I58:I80"/>
    <mergeCell ref="J58:J80"/>
    <mergeCell ref="K58:Q58"/>
    <mergeCell ref="R58:R80"/>
    <mergeCell ref="L54:M54"/>
    <mergeCell ref="N54:O54"/>
    <mergeCell ref="P54:Q54"/>
    <mergeCell ref="L55:M55"/>
    <mergeCell ref="N55:O55"/>
    <mergeCell ref="P55:Q55"/>
    <mergeCell ref="A36:A57"/>
    <mergeCell ref="B36:B57"/>
    <mergeCell ref="R36:R56"/>
    <mergeCell ref="C61:H61"/>
    <mergeCell ref="C63:C64"/>
    <mergeCell ref="D63:D64"/>
    <mergeCell ref="E63:H64"/>
    <mergeCell ref="L63:P65"/>
    <mergeCell ref="C65:C66"/>
    <mergeCell ref="D65:D66"/>
    <mergeCell ref="E65:H66"/>
    <mergeCell ref="L56:M56"/>
    <mergeCell ref="E71:H72"/>
    <mergeCell ref="C76:H76"/>
    <mergeCell ref="C80:H80"/>
    <mergeCell ref="K80:Q80"/>
    <mergeCell ref="C67:C68"/>
    <mergeCell ref="D67:D68"/>
    <mergeCell ref="E67:H68"/>
    <mergeCell ref="L67:P68"/>
    <mergeCell ref="C69:C70"/>
    <mergeCell ref="D69:D70"/>
    <mergeCell ref="E69:H70"/>
    <mergeCell ref="L70:P71"/>
    <mergeCell ref="C71:C72"/>
    <mergeCell ref="D71:D7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vt:lpstr>
      <vt:lpstr>Mapa de Controles</vt:lpstr>
      <vt:lpstr>Seguimiento</vt:lpstr>
      <vt:lpstr>Metodologia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2015-07-24T22:59:05Z</dcterms:modified>
</cp:coreProperties>
</file>